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jfle\Documents\BHRDCA\Seasonal Admin\2020-21 to 2029-30\2022-23\"/>
    </mc:Choice>
  </mc:AlternateContent>
  <xr:revisionPtr revIDLastSave="0" documentId="8_{B5732D72-C286-4B05-BB9E-87981198407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ENIORS Match Ratio" sheetId="1" r:id="rId1"/>
    <sheet name="JUNIORS Match Ratio" sheetId="4" r:id="rId2"/>
    <sheet name="JUNIORS Finals" sheetId="6" state="hidden" r:id="rId3"/>
    <sheet name="SENIORS Finals" sheetId="5" state="hidden" r:id="rId4"/>
    <sheet name="T20" sheetId="7" r:id="rId5"/>
    <sheet name="ladders" sheetId="8" state="hidden" r:id="rId6"/>
    <sheet name="Council" sheetId="9" state="hidden" r:id="rId7"/>
    <sheet name="T20 Finals" sheetId="10" state="hidden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9" i="4" l="1"/>
  <c r="N29" i="4" s="1"/>
  <c r="M29" i="4"/>
  <c r="L30" i="4"/>
  <c r="N30" i="4" s="1"/>
  <c r="M30" i="4"/>
  <c r="M28" i="4"/>
  <c r="L28" i="4"/>
  <c r="N28" i="4" s="1"/>
  <c r="M27" i="4"/>
  <c r="L27" i="4"/>
  <c r="N27" i="4" s="1"/>
  <c r="M26" i="4"/>
  <c r="L26" i="4"/>
  <c r="N26" i="4" s="1"/>
  <c r="M25" i="4"/>
  <c r="L25" i="4"/>
  <c r="N25" i="4" s="1"/>
  <c r="M24" i="4"/>
  <c r="L24" i="4"/>
  <c r="N24" i="4" s="1"/>
  <c r="D32" i="4"/>
  <c r="E32" i="4"/>
  <c r="F32" i="4"/>
  <c r="G32" i="4"/>
  <c r="C32" i="4"/>
  <c r="E20" i="4"/>
  <c r="F20" i="4"/>
  <c r="G20" i="4"/>
  <c r="E9" i="4"/>
  <c r="F9" i="4"/>
  <c r="G9" i="4"/>
  <c r="L19" i="4"/>
  <c r="M17" i="4"/>
  <c r="L17" i="4"/>
  <c r="N17" i="4" s="1"/>
  <c r="M16" i="4"/>
  <c r="L16" i="4"/>
  <c r="N16" i="4" s="1"/>
  <c r="M14" i="4"/>
  <c r="L14" i="4"/>
  <c r="N14" i="4" s="1"/>
  <c r="M15" i="4"/>
  <c r="L15" i="4"/>
  <c r="N15" i="4" s="1"/>
  <c r="M13" i="4"/>
  <c r="L13" i="4"/>
  <c r="N13" i="4" s="1"/>
  <c r="D13" i="1"/>
  <c r="E13" i="1"/>
  <c r="F13" i="1"/>
  <c r="G13" i="1"/>
  <c r="M7" i="4"/>
  <c r="L7" i="4"/>
  <c r="N7" i="4" s="1"/>
  <c r="M6" i="4"/>
  <c r="L6" i="4"/>
  <c r="N6" i="4" s="1"/>
  <c r="M5" i="4"/>
  <c r="L5" i="4"/>
  <c r="N5" i="4" s="1"/>
  <c r="M4" i="4"/>
  <c r="L4" i="4"/>
  <c r="N4" i="4" s="1"/>
  <c r="M3" i="4"/>
  <c r="L3" i="4"/>
  <c r="N3" i="4" s="1"/>
  <c r="L5" i="1"/>
  <c r="N5" i="1" s="1"/>
  <c r="M5" i="1"/>
  <c r="L6" i="1"/>
  <c r="N6" i="1" s="1"/>
  <c r="M6" i="1"/>
  <c r="L4" i="1"/>
  <c r="N4" i="1" s="1"/>
  <c r="M4" i="1"/>
  <c r="L7" i="1"/>
  <c r="N7" i="1" s="1"/>
  <c r="M7" i="1"/>
  <c r="L8" i="1"/>
  <c r="N8" i="1" s="1"/>
  <c r="M8" i="1"/>
  <c r="L9" i="1"/>
  <c r="N9" i="1" s="1"/>
  <c r="M9" i="1"/>
  <c r="L10" i="1"/>
  <c r="N10" i="1" s="1"/>
  <c r="M10" i="1"/>
  <c r="L11" i="1"/>
  <c r="N11" i="1" s="1"/>
  <c r="M11" i="1"/>
  <c r="M3" i="1"/>
  <c r="L3" i="1"/>
  <c r="N3" i="1" s="1"/>
  <c r="F61" i="5" l="1"/>
  <c r="F60" i="5"/>
  <c r="M46" i="1" l="1"/>
  <c r="L46" i="1"/>
  <c r="M44" i="1"/>
  <c r="L44" i="1"/>
  <c r="M43" i="1"/>
  <c r="L43" i="1"/>
  <c r="M42" i="1"/>
  <c r="L42" i="1"/>
  <c r="M41" i="1"/>
  <c r="L41" i="1"/>
  <c r="M38" i="1" l="1"/>
  <c r="L38" i="1"/>
  <c r="M39" i="1"/>
  <c r="L39" i="1"/>
  <c r="J37" i="1"/>
  <c r="K37" i="1"/>
  <c r="H37" i="1"/>
  <c r="I37" i="1"/>
  <c r="M35" i="1"/>
  <c r="L35" i="1"/>
  <c r="M36" i="1"/>
  <c r="L36" i="1"/>
  <c r="M33" i="1"/>
  <c r="L33" i="1"/>
  <c r="M32" i="1"/>
  <c r="L32" i="1"/>
  <c r="M34" i="1"/>
  <c r="L34" i="1"/>
  <c r="M31" i="1"/>
  <c r="L31" i="1"/>
  <c r="M29" i="1"/>
  <c r="L29" i="1"/>
  <c r="M30" i="1"/>
  <c r="L30" i="1"/>
  <c r="I20" i="4" l="1"/>
  <c r="J20" i="4"/>
  <c r="K20" i="4"/>
  <c r="H20" i="4"/>
  <c r="D20" i="4"/>
  <c r="C20" i="4"/>
  <c r="D9" i="4"/>
  <c r="C9" i="4"/>
  <c r="R61" i="10" l="1"/>
  <c r="Q61" i="10"/>
  <c r="R59" i="10"/>
  <c r="Q59" i="10"/>
  <c r="R60" i="10"/>
  <c r="Q60" i="10"/>
  <c r="R58" i="10"/>
  <c r="Q58" i="10"/>
  <c r="AD62" i="10" l="1"/>
  <c r="AC62" i="10"/>
  <c r="AB62" i="10"/>
  <c r="AA62" i="10"/>
  <c r="U62" i="10"/>
  <c r="V62" i="10"/>
  <c r="W62" i="10"/>
  <c r="X62" i="10"/>
  <c r="P55" i="10"/>
  <c r="O55" i="10"/>
  <c r="N55" i="10"/>
  <c r="M55" i="10"/>
  <c r="M48" i="10"/>
  <c r="N48" i="10"/>
  <c r="O48" i="10"/>
  <c r="P48" i="10"/>
  <c r="Q51" i="10"/>
  <c r="R51" i="10"/>
  <c r="Q53" i="10"/>
  <c r="R53" i="10"/>
  <c r="Q52" i="10"/>
  <c r="R52" i="10"/>
  <c r="Q54" i="10"/>
  <c r="R54" i="10"/>
  <c r="R50" i="10"/>
  <c r="Q50" i="10"/>
  <c r="R49" i="10"/>
  <c r="Q49" i="10"/>
  <c r="Q2" i="10" l="1"/>
  <c r="R2" i="10"/>
  <c r="Q3" i="10"/>
  <c r="R3" i="10"/>
  <c r="Q4" i="10"/>
  <c r="R4" i="10"/>
  <c r="Q5" i="10"/>
  <c r="R5" i="10"/>
  <c r="Q6" i="10"/>
  <c r="R6" i="10"/>
  <c r="Q7" i="10"/>
  <c r="R7" i="10"/>
  <c r="Q10" i="10"/>
  <c r="S10" i="10" s="1"/>
  <c r="R10" i="10"/>
  <c r="Q11" i="10"/>
  <c r="S11" i="10" s="1"/>
  <c r="R11" i="10"/>
  <c r="Q12" i="10"/>
  <c r="R12" i="10"/>
  <c r="S12" i="10"/>
  <c r="Q13" i="10"/>
  <c r="S13" i="10" s="1"/>
  <c r="R13" i="10"/>
  <c r="Q14" i="10"/>
  <c r="S14" i="10" s="1"/>
  <c r="R14" i="10"/>
  <c r="Q15" i="10"/>
  <c r="S15" i="10" s="1"/>
  <c r="R15" i="10"/>
  <c r="Q18" i="10"/>
  <c r="R18" i="10"/>
  <c r="Q19" i="10"/>
  <c r="R19" i="10"/>
  <c r="Q20" i="10"/>
  <c r="R20" i="10"/>
  <c r="Q21" i="10"/>
  <c r="R21" i="10"/>
  <c r="Q22" i="10"/>
  <c r="R22" i="10"/>
  <c r="Q23" i="10"/>
  <c r="R23" i="10"/>
  <c r="Q26" i="10"/>
  <c r="R26" i="10"/>
  <c r="Q27" i="10"/>
  <c r="R27" i="10"/>
  <c r="Q28" i="10"/>
  <c r="R28" i="10"/>
  <c r="Q29" i="10"/>
  <c r="R29" i="10"/>
  <c r="Q30" i="10"/>
  <c r="R30" i="10"/>
  <c r="Q31" i="10"/>
  <c r="R31" i="10"/>
  <c r="Q34" i="10"/>
  <c r="R34" i="10"/>
  <c r="Q35" i="10"/>
  <c r="R35" i="10"/>
  <c r="Q36" i="10"/>
  <c r="R36" i="10"/>
  <c r="Q37" i="10"/>
  <c r="R37" i="10"/>
  <c r="Q38" i="10"/>
  <c r="R38" i="10"/>
  <c r="Q39" i="10"/>
  <c r="R39" i="10"/>
  <c r="Q42" i="10"/>
  <c r="R42" i="10"/>
  <c r="Q43" i="10"/>
  <c r="R43" i="10"/>
  <c r="Q44" i="10"/>
  <c r="R44" i="10"/>
  <c r="Q45" i="10"/>
  <c r="R45" i="10"/>
  <c r="Q46" i="10"/>
  <c r="R46" i="10"/>
  <c r="Q47" i="10"/>
  <c r="R47" i="10"/>
  <c r="C13" i="1" l="1"/>
  <c r="I9" i="4" l="1"/>
  <c r="J9" i="4"/>
  <c r="K9" i="4"/>
  <c r="H9" i="4"/>
  <c r="L14" i="1"/>
  <c r="N14" i="1" s="1"/>
  <c r="I32" i="4" l="1"/>
  <c r="J32" i="4"/>
  <c r="K32" i="4"/>
  <c r="H32" i="4"/>
  <c r="I13" i="1" l="1"/>
  <c r="J13" i="1"/>
  <c r="K13" i="1"/>
  <c r="H13" i="1"/>
  <c r="AA15" i="8" l="1"/>
  <c r="Z15" i="8"/>
  <c r="AA14" i="8"/>
  <c r="Z14" i="8"/>
  <c r="AA13" i="8"/>
  <c r="Z13" i="8"/>
  <c r="AA12" i="8"/>
  <c r="Z12" i="8"/>
  <c r="AA11" i="8"/>
  <c r="Z11" i="8"/>
  <c r="AA10" i="8"/>
  <c r="Z10" i="8"/>
  <c r="AA8" i="8"/>
  <c r="Z8" i="8"/>
  <c r="AA7" i="8"/>
  <c r="Z7" i="8"/>
  <c r="AA6" i="8"/>
  <c r="Z6" i="8"/>
  <c r="AA5" i="8"/>
  <c r="Z5" i="8"/>
  <c r="AA4" i="8"/>
  <c r="Z4" i="8"/>
  <c r="AA3" i="8"/>
  <c r="Z3" i="8"/>
  <c r="AA2" i="8"/>
  <c r="Z2" i="8"/>
  <c r="K118" i="8"/>
  <c r="J118" i="8"/>
  <c r="I118" i="8"/>
  <c r="H118" i="8"/>
  <c r="M117" i="8"/>
  <c r="L117" i="8"/>
  <c r="M116" i="8"/>
  <c r="L116" i="8"/>
  <c r="M115" i="8"/>
  <c r="L115" i="8"/>
  <c r="M114" i="8"/>
  <c r="L114" i="8"/>
  <c r="M113" i="8"/>
  <c r="L113" i="8"/>
  <c r="M112" i="8"/>
  <c r="L112" i="8"/>
  <c r="M111" i="8"/>
  <c r="L111" i="8"/>
  <c r="M110" i="8"/>
  <c r="L110" i="8"/>
  <c r="K108" i="8"/>
  <c r="J108" i="8"/>
  <c r="I108" i="8"/>
  <c r="H108" i="8"/>
  <c r="M107" i="8"/>
  <c r="L107" i="8"/>
  <c r="M106" i="8"/>
  <c r="L106" i="8"/>
  <c r="M105" i="8"/>
  <c r="L105" i="8"/>
  <c r="M104" i="8"/>
  <c r="L104" i="8"/>
  <c r="M103" i="8"/>
  <c r="L103" i="8"/>
  <c r="M102" i="8"/>
  <c r="L102" i="8"/>
  <c r="M101" i="8"/>
  <c r="L101" i="8"/>
  <c r="M100" i="8"/>
  <c r="L100" i="8"/>
  <c r="M99" i="8"/>
  <c r="L99" i="8"/>
  <c r="M98" i="8"/>
  <c r="L98" i="8"/>
  <c r="K96" i="8"/>
  <c r="J96" i="8"/>
  <c r="I96" i="8"/>
  <c r="H96" i="8"/>
  <c r="M95" i="8"/>
  <c r="L95" i="8"/>
  <c r="M94" i="8"/>
  <c r="L94" i="8"/>
  <c r="M93" i="8"/>
  <c r="L93" i="8"/>
  <c r="M92" i="8"/>
  <c r="L92" i="8"/>
  <c r="M91" i="8"/>
  <c r="L91" i="8"/>
  <c r="M90" i="8"/>
  <c r="L90" i="8"/>
  <c r="M89" i="8"/>
  <c r="L89" i="8"/>
  <c r="M88" i="8"/>
  <c r="L88" i="8"/>
  <c r="M87" i="8"/>
  <c r="L87" i="8"/>
  <c r="M86" i="8"/>
  <c r="L86" i="8"/>
  <c r="K84" i="8"/>
  <c r="J84" i="8"/>
  <c r="I84" i="8"/>
  <c r="H84" i="8"/>
  <c r="M83" i="8"/>
  <c r="L83" i="8"/>
  <c r="M82" i="8"/>
  <c r="L82" i="8"/>
  <c r="M81" i="8"/>
  <c r="L81" i="8"/>
  <c r="M80" i="8"/>
  <c r="L80" i="8"/>
  <c r="M79" i="8"/>
  <c r="L79" i="8"/>
  <c r="M78" i="8"/>
  <c r="L78" i="8"/>
  <c r="M77" i="8"/>
  <c r="L77" i="8"/>
  <c r="M76" i="8"/>
  <c r="L76" i="8"/>
  <c r="M75" i="8"/>
  <c r="L75" i="8"/>
  <c r="M74" i="8"/>
  <c r="L74" i="8"/>
  <c r="K72" i="8"/>
  <c r="J72" i="8"/>
  <c r="I72" i="8"/>
  <c r="H72" i="8"/>
  <c r="M71" i="8"/>
  <c r="L71" i="8"/>
  <c r="M70" i="8"/>
  <c r="L70" i="8"/>
  <c r="M69" i="8"/>
  <c r="L69" i="8"/>
  <c r="M68" i="8"/>
  <c r="L68" i="8"/>
  <c r="M67" i="8"/>
  <c r="L67" i="8"/>
  <c r="M66" i="8"/>
  <c r="L66" i="8"/>
  <c r="M65" i="8"/>
  <c r="L65" i="8"/>
  <c r="M64" i="8"/>
  <c r="L64" i="8"/>
  <c r="M63" i="8"/>
  <c r="L63" i="8"/>
  <c r="M62" i="8"/>
  <c r="L62" i="8"/>
  <c r="M61" i="8"/>
  <c r="L61" i="8"/>
  <c r="M60" i="8"/>
  <c r="L60" i="8"/>
  <c r="K58" i="8"/>
  <c r="J58" i="8"/>
  <c r="I58" i="8"/>
  <c r="H58" i="8"/>
  <c r="M57" i="8"/>
  <c r="L57" i="8"/>
  <c r="M56" i="8"/>
  <c r="L56" i="8"/>
  <c r="M55" i="8"/>
  <c r="L55" i="8"/>
  <c r="M54" i="8"/>
  <c r="L54" i="8"/>
  <c r="M53" i="8"/>
  <c r="L53" i="8"/>
  <c r="M52" i="8"/>
  <c r="L52" i="8"/>
  <c r="M51" i="8"/>
  <c r="L51" i="8"/>
  <c r="M50" i="8"/>
  <c r="L50" i="8"/>
  <c r="K48" i="8"/>
  <c r="J48" i="8"/>
  <c r="I48" i="8"/>
  <c r="H48" i="8"/>
  <c r="M47" i="8"/>
  <c r="L47" i="8"/>
  <c r="M46" i="8"/>
  <c r="L46" i="8"/>
  <c r="M45" i="8"/>
  <c r="L45" i="8"/>
  <c r="M44" i="8"/>
  <c r="L44" i="8"/>
  <c r="M43" i="8"/>
  <c r="L43" i="8"/>
  <c r="M42" i="8"/>
  <c r="L42" i="8"/>
  <c r="M41" i="8"/>
  <c r="L41" i="8"/>
  <c r="M40" i="8"/>
  <c r="L40" i="8"/>
  <c r="K38" i="8"/>
  <c r="J38" i="8"/>
  <c r="I38" i="8"/>
  <c r="H38" i="8"/>
  <c r="M37" i="8"/>
  <c r="L37" i="8"/>
  <c r="M36" i="8"/>
  <c r="L36" i="8"/>
  <c r="M35" i="8"/>
  <c r="L35" i="8"/>
  <c r="M34" i="8"/>
  <c r="L34" i="8"/>
  <c r="M33" i="8"/>
  <c r="L33" i="8"/>
  <c r="M32" i="8"/>
  <c r="L32" i="8"/>
  <c r="M31" i="8"/>
  <c r="L31" i="8"/>
  <c r="M30" i="8"/>
  <c r="L30" i="8"/>
  <c r="K28" i="8"/>
  <c r="J28" i="8"/>
  <c r="I28" i="8"/>
  <c r="H28" i="8"/>
  <c r="M27" i="8"/>
  <c r="L27" i="8"/>
  <c r="M26" i="8"/>
  <c r="L26" i="8"/>
  <c r="M25" i="8"/>
  <c r="L25" i="8"/>
  <c r="M24" i="8"/>
  <c r="L24" i="8"/>
  <c r="M23" i="8"/>
  <c r="L23" i="8"/>
  <c r="M22" i="8"/>
  <c r="L22" i="8"/>
  <c r="M21" i="8"/>
  <c r="L21" i="8"/>
  <c r="M20" i="8"/>
  <c r="L20" i="8"/>
  <c r="M19" i="8"/>
  <c r="L19" i="8"/>
  <c r="M18" i="8"/>
  <c r="L18" i="8"/>
  <c r="M17" i="8"/>
  <c r="L17" i="8"/>
  <c r="M16" i="8"/>
  <c r="L16" i="8"/>
  <c r="K14" i="8"/>
  <c r="J14" i="8"/>
  <c r="I14" i="8"/>
  <c r="H14" i="8"/>
  <c r="M13" i="8"/>
  <c r="L13" i="8"/>
  <c r="M12" i="8"/>
  <c r="L12" i="8"/>
  <c r="M11" i="8"/>
  <c r="L11" i="8"/>
  <c r="M10" i="8"/>
  <c r="L10" i="8"/>
  <c r="M9" i="8"/>
  <c r="L9" i="8"/>
  <c r="M8" i="8"/>
  <c r="L8" i="8"/>
  <c r="M7" i="8"/>
  <c r="L7" i="8"/>
  <c r="M6" i="8"/>
  <c r="L6" i="8"/>
  <c r="M5" i="8"/>
  <c r="L5" i="8"/>
  <c r="M4" i="8"/>
  <c r="L4" i="8"/>
  <c r="M3" i="8"/>
  <c r="L3" i="8"/>
  <c r="M2" i="8"/>
  <c r="L2" i="8"/>
  <c r="G31" i="6" l="1"/>
  <c r="G42" i="6" s="1"/>
  <c r="G27" i="6"/>
  <c r="G41" i="6" s="1"/>
  <c r="G23" i="6"/>
  <c r="G40" i="6" s="1"/>
  <c r="G19" i="6"/>
  <c r="G39" i="6" s="1"/>
  <c r="G15" i="6"/>
  <c r="G38" i="6" s="1"/>
  <c r="G11" i="6"/>
  <c r="G37" i="6" s="1"/>
  <c r="G7" i="6"/>
  <c r="G36" i="6" s="1"/>
  <c r="G3" i="6"/>
  <c r="G35" i="6" s="1"/>
  <c r="N36" i="7" l="1"/>
  <c r="N35" i="7"/>
  <c r="N34" i="7"/>
  <c r="N33" i="7"/>
  <c r="N28" i="7"/>
  <c r="N27" i="7"/>
  <c r="N26" i="7"/>
  <c r="N25" i="7"/>
  <c r="N20" i="7"/>
  <c r="N19" i="7"/>
  <c r="N18" i="7"/>
  <c r="N17" i="7"/>
  <c r="N12" i="7"/>
  <c r="N11" i="7"/>
  <c r="N10" i="7"/>
  <c r="N9" i="7"/>
</calcChain>
</file>

<file path=xl/sharedStrings.xml><?xml version="1.0" encoding="utf-8"?>
<sst xmlns="http://schemas.openxmlformats.org/spreadsheetml/2006/main" count="1121" uniqueCount="276">
  <si>
    <t>Vermont South</t>
  </si>
  <si>
    <t>Mitcham</t>
  </si>
  <si>
    <t>Bulleen Templestowe</t>
  </si>
  <si>
    <t>Koonung Heights</t>
  </si>
  <si>
    <t>Yarraleen</t>
  </si>
  <si>
    <t>Heatherdale</t>
  </si>
  <si>
    <t>Glen Waverley Hawks</t>
  </si>
  <si>
    <t>Nunawading</t>
  </si>
  <si>
    <t>P</t>
  </si>
  <si>
    <t>B</t>
  </si>
  <si>
    <t>W</t>
  </si>
  <si>
    <t>L</t>
  </si>
  <si>
    <t>WKTS F</t>
  </si>
  <si>
    <t>WKTS A</t>
  </si>
  <si>
    <t>RUNS F</t>
  </si>
  <si>
    <t>RUNS A</t>
  </si>
  <si>
    <t>PTS</t>
  </si>
  <si>
    <t>%</t>
  </si>
  <si>
    <t>MR</t>
  </si>
  <si>
    <t>Blackburn South</t>
  </si>
  <si>
    <t>Doncaster</t>
  </si>
  <si>
    <t>Templestowe</t>
  </si>
  <si>
    <t>Blackburn</t>
  </si>
  <si>
    <t>Forest Hill</t>
  </si>
  <si>
    <t>Eley Park</t>
  </si>
  <si>
    <t>Blackburn North</t>
  </si>
  <si>
    <t>St Davids</t>
  </si>
  <si>
    <t>Vermont</t>
  </si>
  <si>
    <t>Manningham</t>
  </si>
  <si>
    <t>Kerrimuir United</t>
  </si>
  <si>
    <t>East Burwood</t>
  </si>
  <si>
    <t>East Box Hill</t>
  </si>
  <si>
    <t>D</t>
  </si>
  <si>
    <t>Laburnum</t>
  </si>
  <si>
    <t>Mulgrave Wheelers Hill</t>
  </si>
  <si>
    <t>Park Orchards</t>
  </si>
  <si>
    <t>Under 18</t>
  </si>
  <si>
    <t>Heathmont</t>
  </si>
  <si>
    <t>VS</t>
  </si>
  <si>
    <t>Domeney's Reserve</t>
  </si>
  <si>
    <t>Bob Saker Oval</t>
  </si>
  <si>
    <t>Forest Hill Reserve</t>
  </si>
  <si>
    <t>Kalang Reserve</t>
  </si>
  <si>
    <t>Len Toogood Oval</t>
  </si>
  <si>
    <t>Ted Ajani Reserve</t>
  </si>
  <si>
    <t>SEMI-FINALS</t>
  </si>
  <si>
    <t>Heatherdale Reserve East</t>
  </si>
  <si>
    <t>R McIntosh Shield</t>
  </si>
  <si>
    <t>vs</t>
  </si>
  <si>
    <t>H Wilson Shield</t>
  </si>
  <si>
    <t>Livingstone Primary School</t>
  </si>
  <si>
    <t>D McIntosh Shield</t>
  </si>
  <si>
    <t>A</t>
  </si>
  <si>
    <t>Bulleen Park No.3</t>
  </si>
  <si>
    <t>Greythorn Park</t>
  </si>
  <si>
    <t>Glen Waverley Hawks Gold</t>
  </si>
  <si>
    <t>Friday</t>
  </si>
  <si>
    <t>Kerrimuir United Blue</t>
  </si>
  <si>
    <t>Under 14a</t>
  </si>
  <si>
    <t>Grand Final</t>
  </si>
  <si>
    <t>Under 14b Gold</t>
  </si>
  <si>
    <t>Under 14b Blue</t>
  </si>
  <si>
    <t>Walker Park</t>
  </si>
  <si>
    <t>Under 12a</t>
  </si>
  <si>
    <t>Under 12b Gold</t>
  </si>
  <si>
    <t>Under 12b Blue</t>
  </si>
  <si>
    <t>C</t>
  </si>
  <si>
    <t>F</t>
  </si>
  <si>
    <t>G</t>
  </si>
  <si>
    <t>H</t>
  </si>
  <si>
    <t>Wyclif</t>
  </si>
  <si>
    <t>Box Hill North Superkings</t>
  </si>
  <si>
    <t>WH</t>
  </si>
  <si>
    <t>Man</t>
  </si>
  <si>
    <t>Yarraleen CC</t>
  </si>
  <si>
    <t>Warrandyte</t>
  </si>
  <si>
    <t>Chirnside Park</t>
  </si>
  <si>
    <t>T20</t>
  </si>
  <si>
    <t>Twenty20 Kookaburra Shield</t>
  </si>
  <si>
    <t xml:space="preserve">Blackburn South </t>
  </si>
  <si>
    <t>Twenty20 ANZ Bank Shield</t>
  </si>
  <si>
    <t>East Box Hil</t>
  </si>
  <si>
    <t>Twenty20 Topline Cricket Shield</t>
  </si>
  <si>
    <t>Fitzroy Doncaster</t>
  </si>
  <si>
    <t>Twenty20 Rebel Sport Shield</t>
  </si>
  <si>
    <t>Twenty20 Field of View Shield</t>
  </si>
  <si>
    <t>Box Hill North Super Kings</t>
  </si>
  <si>
    <t>Heatherdale Reserve</t>
  </si>
  <si>
    <t>Doncaster Reserve</t>
  </si>
  <si>
    <t>Mirrabooka Reserve South East</t>
  </si>
  <si>
    <t>Walker Park ****</t>
  </si>
  <si>
    <t>Highfield Park Upper</t>
  </si>
  <si>
    <t>Elgar Park South West</t>
  </si>
  <si>
    <t>Elgar Park South East</t>
  </si>
  <si>
    <t>East Burwood Reserve South ****</t>
  </si>
  <si>
    <r>
      <t xml:space="preserve">Move Storage King Shield game to </t>
    </r>
    <r>
      <rPr>
        <b/>
        <sz val="11"/>
        <color theme="1"/>
        <rFont val="Calibri"/>
        <family val="2"/>
        <scheme val="minor"/>
      </rPr>
      <t>East Burwood Reserve North</t>
    </r>
  </si>
  <si>
    <t>Clash with Grant Professional Shield</t>
  </si>
  <si>
    <t>Ma</t>
  </si>
  <si>
    <t>Capital Reserve</t>
  </si>
  <si>
    <t>Under 16b</t>
  </si>
  <si>
    <t>Howard Wilson Reserve</t>
  </si>
  <si>
    <t>Springfield Reserve East</t>
  </si>
  <si>
    <t>Glen Waverley Hawks Brown</t>
  </si>
  <si>
    <t>U14b Gold</t>
  </si>
  <si>
    <t>U14b Blue</t>
  </si>
  <si>
    <t>Livingstone Primary School West</t>
  </si>
  <si>
    <t>Mon</t>
  </si>
  <si>
    <t>RMc</t>
  </si>
  <si>
    <t>DMc</t>
  </si>
  <si>
    <t>Deakin</t>
  </si>
  <si>
    <t>I</t>
  </si>
  <si>
    <t>Bor</t>
  </si>
  <si>
    <t>South Sharks</t>
  </si>
  <si>
    <t>Burwood District</t>
  </si>
  <si>
    <t>Syndal</t>
  </si>
  <si>
    <t>The following ovals have been covered or will be covered today.</t>
  </si>
  <si>
    <t>·         Ballyshannassy Reserve</t>
  </si>
  <si>
    <t>·         East Burwood South Reserve</t>
  </si>
  <si>
    <t>·         Elgar Park South east</t>
  </si>
  <si>
    <t>·         Heatherdale West</t>
  </si>
  <si>
    <t>·         Kelang</t>
  </si>
  <si>
    <t>·         Koonung East</t>
  </si>
  <si>
    <t>·         Koonung West</t>
  </si>
  <si>
    <t>·         Livingstone Primary school (LOWER OVAL ONLY)</t>
  </si>
  <si>
    <t>·         Mirrabooka West</t>
  </si>
  <si>
    <t>·         Morton Park West</t>
  </si>
  <si>
    <t>·         Surrey Park South East</t>
  </si>
  <si>
    <t>Laburnum/Nunawading</t>
  </si>
  <si>
    <t>Surrey Hills</t>
  </si>
  <si>
    <t>Nunawading Gold</t>
  </si>
  <si>
    <t>Nunawading Purple</t>
  </si>
  <si>
    <t>Under 16a Ron Hennessy Shield</t>
  </si>
  <si>
    <t>Heatherdale Reserve East (#1)</t>
  </si>
  <si>
    <t>Morton Park East (#1)</t>
  </si>
  <si>
    <t>Mirrabooka South East</t>
  </si>
  <si>
    <t>Vermont Recreation Reserve</t>
  </si>
  <si>
    <t>Templestowe North (#1)</t>
  </si>
  <si>
    <t>Donvale #3</t>
  </si>
  <si>
    <t>Mahoney's reserve Middle (#2)</t>
  </si>
  <si>
    <t>Peter White Shield</t>
  </si>
  <si>
    <t>J</t>
  </si>
  <si>
    <t>East Burwood Reserve South</t>
  </si>
  <si>
    <t>Ballyshannassy Reserve South</t>
  </si>
  <si>
    <t>Mirrabooka Reserve West</t>
  </si>
  <si>
    <t>Brandon Park Reserve</t>
  </si>
  <si>
    <t>E</t>
  </si>
  <si>
    <t>Ballyshannassy Reserve North</t>
  </si>
  <si>
    <t>Burwood Districts</t>
  </si>
  <si>
    <t>Terrara Reserve East (#3)</t>
  </si>
  <si>
    <t>Hartwell Reserve East</t>
  </si>
  <si>
    <t>Manninghan</t>
  </si>
  <si>
    <t>Terrara Reserve West (#1)</t>
  </si>
  <si>
    <t>Eley Park #1</t>
  </si>
  <si>
    <t>Eley Park #2</t>
  </si>
  <si>
    <t>Templestowe Reserve North (#1)</t>
  </si>
  <si>
    <t>Bulleen Park #3</t>
  </si>
  <si>
    <t>Rieschecks South #1</t>
  </si>
  <si>
    <t xml:space="preserve">Livingstone Primary School East </t>
  </si>
  <si>
    <t>L.Toogood Oval</t>
  </si>
  <si>
    <t>Bennettswood Reserve</t>
  </si>
  <si>
    <t>Surrey Park South East</t>
  </si>
  <si>
    <t>Bob Saker Oval - Mahoney's Reserve</t>
  </si>
  <si>
    <t>Mahoney's Reserve Middle (#2)</t>
  </si>
  <si>
    <t>Terrara Middle (#2)</t>
  </si>
  <si>
    <t>7 &amp; 8 March 2020</t>
  </si>
  <si>
    <t>From 12.00pm to 7.00pm</t>
  </si>
  <si>
    <t>5 &amp; 6 March 2020</t>
  </si>
  <si>
    <t>From 5.00pm to 8.00pm</t>
  </si>
  <si>
    <t>SENIORS SEMI FINALS</t>
  </si>
  <si>
    <t>JUNIORS SEMI FINALS</t>
  </si>
  <si>
    <t>Springfield Park East</t>
  </si>
  <si>
    <t>Warranwood</t>
  </si>
  <si>
    <t>HE Parker West (#2)</t>
  </si>
  <si>
    <t>Heathwood</t>
  </si>
  <si>
    <t>Mann</t>
  </si>
  <si>
    <t>Monash</t>
  </si>
  <si>
    <t>Stintons Reserve</t>
  </si>
  <si>
    <t>Morten Park East</t>
  </si>
  <si>
    <t xml:space="preserve">Mitcham </t>
  </si>
  <si>
    <t>Highfield Park Higher &amp; Lower</t>
  </si>
  <si>
    <t>Capital Avenue</t>
  </si>
  <si>
    <t>Timber Ridge Reserve</t>
  </si>
  <si>
    <t>Heatherdale Reserve West (#2)</t>
  </si>
  <si>
    <t>Simpson's Reserve</t>
  </si>
  <si>
    <t>Koonung Park West</t>
  </si>
  <si>
    <t>Mount View Primary School</t>
  </si>
  <si>
    <t>Wellington Reserve</t>
  </si>
  <si>
    <t>Donvale Reserve #4</t>
  </si>
  <si>
    <t>Boronia Grove Reserve</t>
  </si>
  <si>
    <t>Davey Lane</t>
  </si>
  <si>
    <t>Stradbroke Park North</t>
  </si>
  <si>
    <t>Hislop Park West</t>
  </si>
  <si>
    <t>Mullauna Secondary College East</t>
  </si>
  <si>
    <t>Morten Park East (#1)</t>
  </si>
  <si>
    <t>Johnson Park</t>
  </si>
  <si>
    <t>Forest Hill/Blackburn</t>
  </si>
  <si>
    <t>R2</t>
  </si>
  <si>
    <t>R5</t>
  </si>
  <si>
    <t xml:space="preserve">Rebel Sport Shield </t>
  </si>
  <si>
    <t>Blackburn North United</t>
  </si>
  <si>
    <t>Knox Boronia</t>
  </si>
  <si>
    <t xml:space="preserve">Field of View Shield </t>
  </si>
  <si>
    <t>Manningham CC</t>
  </si>
  <si>
    <t>Mulgrave Country Club Shield</t>
  </si>
  <si>
    <t>SEDA Shield Round 6</t>
  </si>
  <si>
    <t>Mahoney's Reserve East - Bob Saker Oval</t>
  </si>
  <si>
    <t>Storage King Mitcham Shield</t>
  </si>
  <si>
    <t>Miller Park</t>
  </si>
  <si>
    <t>Doncaster Recreational Reseve</t>
  </si>
  <si>
    <t>Topline Shield</t>
  </si>
  <si>
    <t>Templestowe Noth (#1)</t>
  </si>
  <si>
    <t>Vermont Recreational Reserve</t>
  </si>
  <si>
    <t>Koonung Park East - Len Toogood Oval</t>
  </si>
  <si>
    <t>Mirrabooka South</t>
  </si>
  <si>
    <t>Kookaburra Shield</t>
  </si>
  <si>
    <t>SEMI</t>
  </si>
  <si>
    <t>R1</t>
  </si>
  <si>
    <t>R1,R2,R5</t>
  </si>
  <si>
    <t>GRAND FINAL</t>
  </si>
  <si>
    <t xml:space="preserve">SEDA Shield </t>
  </si>
  <si>
    <t>Fairpark Reserve #1</t>
  </si>
  <si>
    <t>Under 16a Ron Hennessey Shield</t>
  </si>
  <si>
    <t>St Andrews</t>
  </si>
  <si>
    <t>Donvale</t>
  </si>
  <si>
    <t>Under 14 Gold</t>
  </si>
  <si>
    <t>Under 14 Blue</t>
  </si>
  <si>
    <t>Bob Saker Oval - Mahoney's Reserve East</t>
  </si>
  <si>
    <t>Norwood</t>
  </si>
  <si>
    <t>Boor</t>
  </si>
  <si>
    <t>East Doncaster</t>
  </si>
  <si>
    <t xml:space="preserve">Heathmont </t>
  </si>
  <si>
    <t>Maron</t>
  </si>
  <si>
    <t>Under 12 Gold</t>
  </si>
  <si>
    <t>Under 12 Blue</t>
  </si>
  <si>
    <t xml:space="preserve">Blackburn  </t>
  </si>
  <si>
    <t>Doncaster Recreation Reserve</t>
  </si>
  <si>
    <t>Heatherdale Reserve West</t>
  </si>
  <si>
    <t xml:space="preserve">Elgar Park South East </t>
  </si>
  <si>
    <t>Koonung Park</t>
  </si>
  <si>
    <t>Morten Park West</t>
  </si>
  <si>
    <t>Trinity</t>
  </si>
  <si>
    <t>East Burwood South</t>
  </si>
  <si>
    <t>East Burwood North</t>
  </si>
  <si>
    <t>Bulleen Park #2</t>
  </si>
  <si>
    <t>Terrara Middle</t>
  </si>
  <si>
    <t>Riescheck's Reserve South</t>
  </si>
  <si>
    <t>Bennettswood Reserve South</t>
  </si>
  <si>
    <t>Templestowe 1 &amp; 2</t>
  </si>
  <si>
    <t>Hartwell Reserve East &amp; West</t>
  </si>
  <si>
    <t>Vermont Secondary College</t>
  </si>
  <si>
    <t>Riescheck's Reserve North</t>
  </si>
  <si>
    <t>Ballyshannassy South</t>
  </si>
  <si>
    <t>Ballyshannassy North</t>
  </si>
  <si>
    <t xml:space="preserve">Koonung Park West </t>
  </si>
  <si>
    <t xml:space="preserve">Mahoney Reserve West (#3) </t>
  </si>
  <si>
    <t>Len Toogood Oval - Koonung Reserve</t>
  </si>
  <si>
    <t>Mirrabooka Reserve North</t>
  </si>
  <si>
    <t>Burgundy Drive Reserve</t>
  </si>
  <si>
    <t xml:space="preserve">Mount View Primary School </t>
  </si>
  <si>
    <t xml:space="preserve">Templestowe Reserve South (#2) </t>
  </si>
  <si>
    <t>Rieschecks Reserve #2 North</t>
  </si>
  <si>
    <t>Donvale Reserve #3</t>
  </si>
  <si>
    <t>Hughes Park 3 - Trinity Grammar</t>
  </si>
  <si>
    <t>Saltry</t>
  </si>
  <si>
    <t>RDCA - Round 14  U12 vs North Ringwood (Terrara #3)</t>
  </si>
  <si>
    <t>Howard Wilson Oval, Whitehorse Reserve</t>
  </si>
  <si>
    <t>Bennetswood Reserve South</t>
  </si>
  <si>
    <t>Mahoney's Reserve Middle</t>
  </si>
  <si>
    <t xml:space="preserve">Stradbroke Park North </t>
  </si>
  <si>
    <t xml:space="preserve">Morten Park West (#2)   </t>
  </si>
  <si>
    <t xml:space="preserve">D  </t>
  </si>
  <si>
    <t>G Grade</t>
  </si>
  <si>
    <t>The Basin</t>
  </si>
  <si>
    <t>N/A</t>
  </si>
  <si>
    <t>Round 9</t>
  </si>
  <si>
    <t>Under 18 Gold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</si>
</sst>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000"/>
    <numFmt numFmtId="165" formatCode="0.000"/>
    <numFmt numFmtId="166" formatCode="_-* #,##0.000_-;\-* #,##0.000_-;_-* &quot;-&quot;??_-;_-@_-"/>
    <numFmt numFmtId="167" formatCode="[$-F800]dddd\,\ mmmm\ dd\,\ yyyy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b/>
      <sz val="9"/>
      <color rgb="FF003399"/>
      <name val="Arial"/>
      <family val="2"/>
    </font>
    <font>
      <b/>
      <sz val="11"/>
      <color rgb="FFFF0000"/>
      <name val="Calibri"/>
      <family val="2"/>
      <scheme val="minor"/>
    </font>
    <font>
      <sz val="12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7"/>
      <color rgb="FFFF0000"/>
      <name val="Arial"/>
      <family val="2"/>
    </font>
    <font>
      <sz val="11"/>
      <color rgb="FFFF0000"/>
      <name val="Arial"/>
      <family val="2"/>
    </font>
    <font>
      <sz val="11"/>
      <color rgb="FF00B0F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rgb="FFDCDCD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rgb="FFDCDCDC"/>
      </top>
      <bottom style="medium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134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2" xfId="0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right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/>
    </xf>
    <xf numFmtId="2" fontId="0" fillId="0" borderId="0" xfId="0" applyNumberFormat="1"/>
    <xf numFmtId="164" fontId="0" fillId="0" borderId="0" xfId="0" applyNumberFormat="1"/>
    <xf numFmtId="0" fontId="5" fillId="0" borderId="0" xfId="0" applyFont="1"/>
    <xf numFmtId="2" fontId="3" fillId="2" borderId="0" xfId="0" applyNumberFormat="1" applyFont="1" applyFill="1" applyAlignment="1">
      <alignment horizontal="center" vertical="center"/>
    </xf>
    <xf numFmtId="0" fontId="1" fillId="0" borderId="0" xfId="0" applyFont="1"/>
    <xf numFmtId="0" fontId="1" fillId="2" borderId="0" xfId="0" applyFont="1" applyFill="1"/>
    <xf numFmtId="0" fontId="6" fillId="3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165" fontId="2" fillId="3" borderId="2" xfId="0" applyNumberFormat="1" applyFont="1" applyFill="1" applyBorder="1" applyAlignment="1">
      <alignment horizontal="center" vertical="center"/>
    </xf>
    <xf numFmtId="2" fontId="3" fillId="3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65" fontId="2" fillId="2" borderId="2" xfId="0" applyNumberFormat="1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165" fontId="2" fillId="3" borderId="5" xfId="0" applyNumberFormat="1" applyFont="1" applyFill="1" applyBorder="1" applyAlignment="1">
      <alignment horizontal="center" vertical="center"/>
    </xf>
    <xf numFmtId="2" fontId="3" fillId="3" borderId="5" xfId="0" applyNumberFormat="1" applyFont="1" applyFill="1" applyBorder="1" applyAlignment="1">
      <alignment horizontal="center" vertical="center"/>
    </xf>
    <xf numFmtId="0" fontId="1" fillId="4" borderId="0" xfId="0" applyFont="1" applyFill="1"/>
    <xf numFmtId="0" fontId="6" fillId="2" borderId="0" xfId="0" applyFont="1" applyFill="1" applyAlignment="1">
      <alignment horizontal="left" vertical="center"/>
    </xf>
    <xf numFmtId="165" fontId="2" fillId="2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10" fillId="0" borderId="0" xfId="0" applyFont="1"/>
    <xf numFmtId="0" fontId="0" fillId="0" borderId="0" xfId="0" applyAlignment="1">
      <alignment vertical="center" wrapText="1"/>
    </xf>
    <xf numFmtId="0" fontId="11" fillId="2" borderId="0" xfId="0" applyFont="1" applyFill="1"/>
    <xf numFmtId="165" fontId="2" fillId="5" borderId="4" xfId="0" applyNumberFormat="1" applyFont="1" applyFill="1" applyBorder="1" applyAlignment="1">
      <alignment horizontal="center" vertical="center"/>
    </xf>
    <xf numFmtId="165" fontId="2" fillId="5" borderId="2" xfId="0" applyNumberFormat="1" applyFont="1" applyFill="1" applyBorder="1" applyAlignment="1">
      <alignment horizontal="center" vertical="center"/>
    </xf>
    <xf numFmtId="2" fontId="3" fillId="5" borderId="2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43" fontId="2" fillId="3" borderId="1" xfId="1" applyFont="1" applyFill="1" applyBorder="1" applyAlignment="1">
      <alignment horizontal="right" vertical="center"/>
    </xf>
    <xf numFmtId="166" fontId="2" fillId="3" borderId="1" xfId="1" applyNumberFormat="1" applyFont="1" applyFill="1" applyBorder="1" applyAlignment="1">
      <alignment horizontal="right" vertical="center"/>
    </xf>
    <xf numFmtId="0" fontId="0" fillId="2" borderId="0" xfId="0" applyFill="1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13" fillId="3" borderId="1" xfId="0" applyFont="1" applyFill="1" applyBorder="1" applyAlignment="1">
      <alignment horizontal="left" vertical="center"/>
    </xf>
    <xf numFmtId="0" fontId="5" fillId="4" borderId="0" xfId="0" applyFont="1" applyFill="1"/>
    <xf numFmtId="0" fontId="0" fillId="4" borderId="0" xfId="0" applyFill="1"/>
    <xf numFmtId="0" fontId="2" fillId="2" borderId="0" xfId="0" applyFont="1" applyFill="1" applyAlignment="1">
      <alignment horizontal="left" vertical="center"/>
    </xf>
    <xf numFmtId="0" fontId="2" fillId="3" borderId="2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0" fontId="0" fillId="4" borderId="2" xfId="0" applyFill="1" applyBorder="1"/>
    <xf numFmtId="0" fontId="3" fillId="5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right" vertical="center"/>
    </xf>
    <xf numFmtId="165" fontId="2" fillId="5" borderId="0" xfId="0" applyNumberFormat="1" applyFont="1" applyFill="1" applyAlignment="1">
      <alignment horizontal="center" vertical="center"/>
    </xf>
    <xf numFmtId="2" fontId="3" fillId="5" borderId="0" xfId="0" applyNumberFormat="1" applyFont="1" applyFill="1" applyAlignment="1">
      <alignment horizontal="center" vertical="center"/>
    </xf>
    <xf numFmtId="0" fontId="14" fillId="6" borderId="0" xfId="0" applyFont="1" applyFill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2" fontId="3" fillId="5" borderId="4" xfId="0" applyNumberFormat="1" applyFont="1" applyFill="1" applyBorder="1" applyAlignment="1">
      <alignment horizontal="center" vertical="center"/>
    </xf>
    <xf numFmtId="0" fontId="0" fillId="7" borderId="0" xfId="0" applyFill="1"/>
    <xf numFmtId="0" fontId="1" fillId="7" borderId="0" xfId="0" applyFont="1" applyFill="1"/>
    <xf numFmtId="0" fontId="9" fillId="7" borderId="0" xfId="0" applyFont="1" applyFill="1" applyAlignment="1">
      <alignment horizontal="left"/>
    </xf>
    <xf numFmtId="0" fontId="10" fillId="7" borderId="0" xfId="0" applyFont="1" applyFill="1"/>
    <xf numFmtId="0" fontId="15" fillId="3" borderId="1" xfId="0" applyFont="1" applyFill="1" applyBorder="1" applyAlignment="1">
      <alignment horizontal="left" vertical="center"/>
    </xf>
    <xf numFmtId="0" fontId="16" fillId="0" borderId="0" xfId="0" applyFont="1"/>
    <xf numFmtId="0" fontId="17" fillId="7" borderId="0" xfId="0" applyFont="1" applyFill="1"/>
    <xf numFmtId="0" fontId="18" fillId="3" borderId="1" xfId="0" applyFont="1" applyFill="1" applyBorder="1" applyAlignment="1">
      <alignment horizontal="left" vertical="center"/>
    </xf>
    <xf numFmtId="0" fontId="19" fillId="3" borderId="1" xfId="0" applyFont="1" applyFill="1" applyBorder="1" applyAlignment="1">
      <alignment horizontal="left" vertical="center"/>
    </xf>
    <xf numFmtId="0" fontId="17" fillId="0" borderId="0" xfId="0" applyFont="1"/>
    <xf numFmtId="0" fontId="1" fillId="8" borderId="0" xfId="0" applyFont="1" applyFill="1"/>
    <xf numFmtId="0" fontId="20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3" xfId="0" applyBorder="1"/>
    <xf numFmtId="0" fontId="20" fillId="3" borderId="3" xfId="0" applyFont="1" applyFill="1" applyBorder="1" applyAlignment="1">
      <alignment horizontal="left" vertical="center"/>
    </xf>
    <xf numFmtId="43" fontId="1" fillId="0" borderId="0" xfId="1" applyFont="1"/>
    <xf numFmtId="0" fontId="10" fillId="9" borderId="0" xfId="0" applyFont="1" applyFill="1"/>
    <xf numFmtId="0" fontId="0" fillId="0" borderId="16" xfId="0" applyBorder="1"/>
    <xf numFmtId="0" fontId="0" fillId="0" borderId="8" xfId="0" applyBorder="1"/>
    <xf numFmtId="0" fontId="5" fillId="0" borderId="7" xfId="0" applyFont="1" applyBorder="1"/>
    <xf numFmtId="0" fontId="5" fillId="0" borderId="11" xfId="0" applyFont="1" applyBorder="1"/>
    <xf numFmtId="43" fontId="10" fillId="0" borderId="0" xfId="1" applyFont="1"/>
    <xf numFmtId="0" fontId="0" fillId="9" borderId="0" xfId="0" applyFill="1"/>
    <xf numFmtId="0" fontId="1" fillId="0" borderId="9" xfId="0" applyFont="1" applyBorder="1"/>
    <xf numFmtId="167" fontId="0" fillId="11" borderId="11" xfId="0" applyNumberFormat="1" applyFill="1" applyBorder="1"/>
    <xf numFmtId="0" fontId="0" fillId="5" borderId="0" xfId="0" applyFill="1"/>
    <xf numFmtId="0" fontId="2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165" fontId="2" fillId="3" borderId="17" xfId="0" applyNumberFormat="1" applyFont="1" applyFill="1" applyBorder="1" applyAlignment="1">
      <alignment horizontal="center" vertical="center"/>
    </xf>
    <xf numFmtId="2" fontId="3" fillId="3" borderId="17" xfId="0" applyNumberFormat="1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horizontal="left" vertical="center"/>
    </xf>
    <xf numFmtId="0" fontId="22" fillId="3" borderId="1" xfId="0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left" vertical="center"/>
    </xf>
    <xf numFmtId="0" fontId="22" fillId="3" borderId="3" xfId="0" applyFont="1" applyFill="1" applyBorder="1" applyAlignment="1">
      <alignment horizontal="left" vertical="center"/>
    </xf>
    <xf numFmtId="0" fontId="0" fillId="10" borderId="0" xfId="0" applyFill="1"/>
    <xf numFmtId="0" fontId="2" fillId="10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5" fillId="8" borderId="0" xfId="0" applyFont="1" applyFill="1"/>
    <xf numFmtId="0" fontId="10" fillId="4" borderId="0" xfId="0" applyFont="1" applyFill="1"/>
    <xf numFmtId="0" fontId="24" fillId="3" borderId="1" xfId="0" applyFont="1" applyFill="1" applyBorder="1" applyAlignment="1">
      <alignment horizontal="left" vertical="center"/>
    </xf>
    <xf numFmtId="0" fontId="0" fillId="0" borderId="6" xfId="0" applyBorder="1"/>
    <xf numFmtId="0" fontId="20" fillId="3" borderId="2" xfId="0" applyFont="1" applyFill="1" applyBorder="1" applyAlignment="1">
      <alignment horizontal="left" vertical="center"/>
    </xf>
    <xf numFmtId="0" fontId="20" fillId="3" borderId="2" xfId="0" applyFont="1" applyFill="1" applyBorder="1" applyAlignment="1">
      <alignment horizontal="right" vertical="center"/>
    </xf>
    <xf numFmtId="0" fontId="20" fillId="2" borderId="2" xfId="0" applyFont="1" applyFill="1" applyBorder="1" applyAlignment="1">
      <alignment horizontal="left" vertical="center"/>
    </xf>
    <xf numFmtId="0" fontId="20" fillId="2" borderId="2" xfId="0" applyFont="1" applyFill="1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20" fillId="3" borderId="18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left" vertical="center"/>
    </xf>
    <xf numFmtId="0" fontId="20" fillId="2" borderId="4" xfId="0" applyFont="1" applyFill="1" applyBorder="1" applyAlignment="1">
      <alignment horizontal="right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left" vertical="center"/>
    </xf>
    <xf numFmtId="0" fontId="20" fillId="3" borderId="5" xfId="0" applyFont="1" applyFill="1" applyBorder="1" applyAlignment="1">
      <alignment horizontal="right" vertical="center"/>
    </xf>
    <xf numFmtId="0" fontId="25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FF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6"/>
  <sheetViews>
    <sheetView showGridLines="0" tabSelected="1" zoomScaleNormal="100" workbookViewId="0"/>
  </sheetViews>
  <sheetFormatPr defaultRowHeight="14.4" x14ac:dyDescent="0.3"/>
  <cols>
    <col min="1" max="1" width="3.6640625" customWidth="1"/>
    <col min="2" max="2" width="23.6640625" customWidth="1"/>
    <col min="3" max="3" width="3" bestFit="1" customWidth="1"/>
    <col min="4" max="4" width="2.109375" bestFit="1" customWidth="1"/>
    <col min="5" max="5" width="3" bestFit="1" customWidth="1"/>
    <col min="6" max="6" width="2.6640625" bestFit="1" customWidth="1"/>
    <col min="7" max="7" width="3" bestFit="1" customWidth="1"/>
    <col min="8" max="8" width="7.44140625" bestFit="1" customWidth="1"/>
    <col min="9" max="9" width="7.33203125" bestFit="1" customWidth="1"/>
    <col min="10" max="10" width="7.6640625" bestFit="1" customWidth="1"/>
    <col min="11" max="11" width="7.5546875" bestFit="1" customWidth="1"/>
    <col min="12" max="12" width="4.109375" bestFit="1" customWidth="1"/>
    <col min="13" max="13" width="5" bestFit="1" customWidth="1"/>
    <col min="14" max="14" width="4.33203125" bestFit="1" customWidth="1"/>
    <col min="15" max="15" width="4.6640625" bestFit="1" customWidth="1"/>
    <col min="16" max="19" width="4" bestFit="1" customWidth="1"/>
    <col min="21" max="21" width="4.109375" bestFit="1" customWidth="1"/>
    <col min="22" max="22" width="3" bestFit="1" customWidth="1"/>
    <col min="23" max="23" width="4" bestFit="1" customWidth="1"/>
  </cols>
  <sheetData>
    <row r="1" spans="1:21" ht="18" x14ac:dyDescent="0.35">
      <c r="A1" s="33" t="s">
        <v>271</v>
      </c>
      <c r="C1" s="16" t="s">
        <v>274</v>
      </c>
    </row>
    <row r="2" spans="1:21" x14ac:dyDescent="0.3">
      <c r="A2" s="5"/>
      <c r="C2" s="123" t="s">
        <v>8</v>
      </c>
      <c r="D2" s="123" t="s">
        <v>9</v>
      </c>
      <c r="E2" s="123" t="s">
        <v>10</v>
      </c>
      <c r="F2" s="123" t="s">
        <v>11</v>
      </c>
      <c r="G2" s="123" t="s">
        <v>32</v>
      </c>
      <c r="H2" s="118" t="s">
        <v>12</v>
      </c>
      <c r="I2" s="118" t="s">
        <v>14</v>
      </c>
      <c r="J2" s="118" t="s">
        <v>13</v>
      </c>
      <c r="K2" s="118" t="s">
        <v>15</v>
      </c>
      <c r="L2" s="6" t="s">
        <v>16</v>
      </c>
      <c r="M2" s="8" t="s">
        <v>17</v>
      </c>
      <c r="N2" s="6" t="s">
        <v>18</v>
      </c>
    </row>
    <row r="3" spans="1:21" x14ac:dyDescent="0.3">
      <c r="A3" s="125">
        <v>1</v>
      </c>
      <c r="B3" s="119" t="s">
        <v>2</v>
      </c>
      <c r="C3" s="120">
        <v>7</v>
      </c>
      <c r="D3" s="120">
        <v>1</v>
      </c>
      <c r="E3" s="120">
        <v>4</v>
      </c>
      <c r="F3" s="120">
        <v>1</v>
      </c>
      <c r="G3" s="120">
        <v>2</v>
      </c>
      <c r="H3" s="120">
        <v>30</v>
      </c>
      <c r="I3" s="120">
        <v>734</v>
      </c>
      <c r="J3" s="120">
        <v>45</v>
      </c>
      <c r="K3" s="120">
        <v>618</v>
      </c>
      <c r="L3" s="20">
        <f t="shared" ref="L3" si="0">+(E3*6)+(G3*3)</f>
        <v>30</v>
      </c>
      <c r="M3" s="21">
        <f t="shared" ref="M3" si="1">+(I3/H3)/(K3/J3)</f>
        <v>1.7815533980582525</v>
      </c>
      <c r="N3" s="22">
        <f t="shared" ref="N3:N11" si="2">+L3/C3</f>
        <v>4.2857142857142856</v>
      </c>
    </row>
    <row r="4" spans="1:21" x14ac:dyDescent="0.3">
      <c r="A4" s="125">
        <v>2</v>
      </c>
      <c r="B4" s="119" t="s">
        <v>34</v>
      </c>
      <c r="C4" s="120">
        <v>7</v>
      </c>
      <c r="D4" s="120">
        <v>1</v>
      </c>
      <c r="E4" s="120">
        <v>3</v>
      </c>
      <c r="F4" s="120">
        <v>1</v>
      </c>
      <c r="G4" s="120">
        <v>3</v>
      </c>
      <c r="H4" s="120">
        <v>33</v>
      </c>
      <c r="I4" s="120">
        <v>593</v>
      </c>
      <c r="J4" s="120">
        <v>34</v>
      </c>
      <c r="K4" s="120">
        <v>425</v>
      </c>
      <c r="L4" s="20">
        <f>+(E4*6)+(G4*3)</f>
        <v>27</v>
      </c>
      <c r="M4" s="21">
        <f>+(I4/H4)/(K4/J4)</f>
        <v>1.4375757575757575</v>
      </c>
      <c r="N4" s="22">
        <f>+L4/C4</f>
        <v>3.8571428571428572</v>
      </c>
      <c r="O4" s="133" t="s">
        <v>18</v>
      </c>
    </row>
    <row r="5" spans="1:21" x14ac:dyDescent="0.3">
      <c r="A5" s="125">
        <v>3</v>
      </c>
      <c r="B5" s="119" t="s">
        <v>22</v>
      </c>
      <c r="C5" s="120">
        <v>8</v>
      </c>
      <c r="D5" s="120">
        <v>0</v>
      </c>
      <c r="E5" s="120">
        <v>3</v>
      </c>
      <c r="F5" s="120">
        <v>1</v>
      </c>
      <c r="G5" s="120">
        <v>4</v>
      </c>
      <c r="H5" s="120">
        <v>19</v>
      </c>
      <c r="I5" s="120">
        <v>541</v>
      </c>
      <c r="J5" s="120">
        <v>27</v>
      </c>
      <c r="K5" s="120">
        <v>596</v>
      </c>
      <c r="L5" s="20">
        <f t="shared" ref="L5:L11" si="3">+(E5*6)+(G5*3)</f>
        <v>30</v>
      </c>
      <c r="M5" s="21">
        <f t="shared" ref="M5:M11" si="4">+(I5/H5)/(K5/J5)</f>
        <v>1.2899152243023666</v>
      </c>
      <c r="N5" s="22">
        <f t="shared" si="2"/>
        <v>3.75</v>
      </c>
      <c r="O5" s="133" t="s">
        <v>18</v>
      </c>
    </row>
    <row r="6" spans="1:21" ht="15" thickBot="1" x14ac:dyDescent="0.35">
      <c r="A6" s="130">
        <v>4</v>
      </c>
      <c r="B6" s="131" t="s">
        <v>109</v>
      </c>
      <c r="C6" s="132">
        <v>8</v>
      </c>
      <c r="D6" s="132">
        <v>0</v>
      </c>
      <c r="E6" s="132">
        <v>4</v>
      </c>
      <c r="F6" s="132">
        <v>2</v>
      </c>
      <c r="G6" s="132">
        <v>2</v>
      </c>
      <c r="H6" s="132">
        <v>47</v>
      </c>
      <c r="I6" s="132">
        <v>811</v>
      </c>
      <c r="J6" s="132">
        <v>51</v>
      </c>
      <c r="K6" s="132">
        <v>720</v>
      </c>
      <c r="L6" s="27">
        <f t="shared" si="3"/>
        <v>30</v>
      </c>
      <c r="M6" s="28">
        <f t="shared" si="4"/>
        <v>1.2222517730496454</v>
      </c>
      <c r="N6" s="29">
        <f t="shared" si="2"/>
        <v>3.75</v>
      </c>
      <c r="O6" s="133" t="s">
        <v>18</v>
      </c>
    </row>
    <row r="7" spans="1:21" x14ac:dyDescent="0.3">
      <c r="A7" s="127">
        <v>5</v>
      </c>
      <c r="B7" s="128" t="s">
        <v>24</v>
      </c>
      <c r="C7" s="129">
        <v>7</v>
      </c>
      <c r="D7" s="129">
        <v>1</v>
      </c>
      <c r="E7" s="129">
        <v>3</v>
      </c>
      <c r="F7" s="129">
        <v>2</v>
      </c>
      <c r="G7" s="129">
        <v>2</v>
      </c>
      <c r="H7" s="129">
        <v>33</v>
      </c>
      <c r="I7" s="129">
        <v>557</v>
      </c>
      <c r="J7" s="129">
        <v>42</v>
      </c>
      <c r="K7" s="129">
        <v>565</v>
      </c>
      <c r="L7" s="65">
        <f t="shared" si="3"/>
        <v>24</v>
      </c>
      <c r="M7" s="42">
        <f t="shared" si="4"/>
        <v>1.2547063555913114</v>
      </c>
      <c r="N7" s="66">
        <f t="shared" si="2"/>
        <v>3.4285714285714284</v>
      </c>
      <c r="O7" s="34"/>
    </row>
    <row r="8" spans="1:21" x14ac:dyDescent="0.3">
      <c r="A8" s="126">
        <v>6</v>
      </c>
      <c r="B8" s="121" t="s">
        <v>7</v>
      </c>
      <c r="C8" s="122">
        <v>7</v>
      </c>
      <c r="D8" s="122">
        <v>1</v>
      </c>
      <c r="E8" s="122">
        <v>2</v>
      </c>
      <c r="F8" s="122">
        <v>2</v>
      </c>
      <c r="G8" s="122">
        <v>3</v>
      </c>
      <c r="H8" s="122">
        <v>25</v>
      </c>
      <c r="I8" s="122">
        <v>607</v>
      </c>
      <c r="J8" s="122">
        <v>31</v>
      </c>
      <c r="K8" s="122">
        <v>647</v>
      </c>
      <c r="L8" s="59">
        <f t="shared" si="3"/>
        <v>21</v>
      </c>
      <c r="M8" s="43">
        <f t="shared" si="4"/>
        <v>1.1633384853168471</v>
      </c>
      <c r="N8" s="44">
        <f t="shared" si="2"/>
        <v>3</v>
      </c>
      <c r="U8" s="39"/>
    </row>
    <row r="9" spans="1:21" x14ac:dyDescent="0.3">
      <c r="A9" s="126">
        <v>7</v>
      </c>
      <c r="B9" s="121" t="s">
        <v>35</v>
      </c>
      <c r="C9" s="122">
        <v>8</v>
      </c>
      <c r="D9" s="122">
        <v>0</v>
      </c>
      <c r="E9" s="122">
        <v>1</v>
      </c>
      <c r="F9" s="122">
        <v>4</v>
      </c>
      <c r="G9" s="122">
        <v>3</v>
      </c>
      <c r="H9" s="122">
        <v>45</v>
      </c>
      <c r="I9" s="122">
        <v>731</v>
      </c>
      <c r="J9" s="122">
        <v>36</v>
      </c>
      <c r="K9" s="122">
        <v>823</v>
      </c>
      <c r="L9" s="59">
        <f t="shared" si="3"/>
        <v>15</v>
      </c>
      <c r="M9" s="43">
        <f t="shared" si="4"/>
        <v>0.71057108140947745</v>
      </c>
      <c r="N9" s="44">
        <f t="shared" si="2"/>
        <v>1.875</v>
      </c>
    </row>
    <row r="10" spans="1:21" x14ac:dyDescent="0.3">
      <c r="A10" s="126">
        <v>8</v>
      </c>
      <c r="B10" s="121" t="s">
        <v>19</v>
      </c>
      <c r="C10" s="122">
        <v>8</v>
      </c>
      <c r="D10" s="122">
        <v>0</v>
      </c>
      <c r="E10" s="122">
        <v>1</v>
      </c>
      <c r="F10" s="122">
        <v>4</v>
      </c>
      <c r="G10" s="122">
        <v>3</v>
      </c>
      <c r="H10" s="122">
        <v>37</v>
      </c>
      <c r="I10" s="122">
        <v>495</v>
      </c>
      <c r="J10" s="122">
        <v>14</v>
      </c>
      <c r="K10" s="122">
        <v>511</v>
      </c>
      <c r="L10" s="59">
        <f t="shared" si="3"/>
        <v>15</v>
      </c>
      <c r="M10" s="43">
        <f t="shared" si="4"/>
        <v>0.36653091447611996</v>
      </c>
      <c r="N10" s="44">
        <f t="shared" si="2"/>
        <v>1.875</v>
      </c>
      <c r="O10" s="34"/>
    </row>
    <row r="11" spans="1:21" x14ac:dyDescent="0.3">
      <c r="A11" s="126">
        <v>9</v>
      </c>
      <c r="B11" s="121" t="s">
        <v>0</v>
      </c>
      <c r="C11" s="122">
        <v>7</v>
      </c>
      <c r="D11" s="122">
        <v>1</v>
      </c>
      <c r="E11" s="122">
        <v>0</v>
      </c>
      <c r="F11" s="122">
        <v>4</v>
      </c>
      <c r="G11" s="122">
        <v>3</v>
      </c>
      <c r="H11" s="122">
        <v>20</v>
      </c>
      <c r="I11" s="122">
        <v>230</v>
      </c>
      <c r="J11" s="122">
        <v>9</v>
      </c>
      <c r="K11" s="122">
        <v>394</v>
      </c>
      <c r="L11" s="59">
        <f t="shared" si="3"/>
        <v>9</v>
      </c>
      <c r="M11" s="43">
        <f t="shared" si="4"/>
        <v>0.26269035532994922</v>
      </c>
      <c r="N11" s="44">
        <f t="shared" si="2"/>
        <v>1.2857142857142858</v>
      </c>
      <c r="O11" s="34"/>
    </row>
    <row r="12" spans="1:21" ht="15" x14ac:dyDescent="0.3">
      <c r="A12" s="9"/>
      <c r="B12" s="31"/>
      <c r="C12" s="9"/>
      <c r="D12" s="9"/>
      <c r="E12" s="9"/>
      <c r="F12" s="9"/>
      <c r="G12" s="9"/>
      <c r="H12" s="9"/>
      <c r="I12" s="9"/>
      <c r="J12" s="9"/>
      <c r="K12" s="9"/>
      <c r="L12" s="10"/>
      <c r="M12" s="61"/>
      <c r="N12" s="62"/>
      <c r="O12" s="34"/>
      <c r="R12" s="34"/>
      <c r="S12" s="34"/>
    </row>
    <row r="13" spans="1:21" ht="14.4" customHeight="1" x14ac:dyDescent="0.3">
      <c r="C13" s="7">
        <f t="shared" ref="C13:K13" si="5">SUM(C3:C12)</f>
        <v>67</v>
      </c>
      <c r="D13" s="7">
        <f t="shared" si="5"/>
        <v>5</v>
      </c>
      <c r="E13" s="7">
        <f t="shared" si="5"/>
        <v>21</v>
      </c>
      <c r="F13" s="7">
        <f t="shared" si="5"/>
        <v>21</v>
      </c>
      <c r="G13" s="7">
        <f t="shared" si="5"/>
        <v>25</v>
      </c>
      <c r="H13" s="7">
        <f t="shared" si="5"/>
        <v>289</v>
      </c>
      <c r="I13" s="7">
        <f t="shared" si="5"/>
        <v>5299</v>
      </c>
      <c r="J13" s="7">
        <f t="shared" si="5"/>
        <v>289</v>
      </c>
      <c r="K13" s="7">
        <f t="shared" si="5"/>
        <v>5299</v>
      </c>
      <c r="M13" s="13"/>
      <c r="N13" s="12"/>
      <c r="O13" s="3"/>
      <c r="P13" s="34"/>
      <c r="Q13" s="34"/>
      <c r="R13" s="34"/>
      <c r="S13" s="34"/>
    </row>
    <row r="14" spans="1:21" ht="15" thickBot="1" x14ac:dyDescent="0.35">
      <c r="B14" s="81" t="s">
        <v>202</v>
      </c>
      <c r="C14" s="36">
        <v>3</v>
      </c>
      <c r="D14" s="36">
        <v>0</v>
      </c>
      <c r="E14" s="36">
        <v>0</v>
      </c>
      <c r="F14" s="36">
        <v>0</v>
      </c>
      <c r="G14" s="36">
        <v>3</v>
      </c>
      <c r="H14" s="36">
        <v>0</v>
      </c>
      <c r="I14" s="36">
        <v>0</v>
      </c>
      <c r="J14" s="36">
        <v>0</v>
      </c>
      <c r="K14" s="36">
        <v>0</v>
      </c>
      <c r="L14" s="59">
        <f t="shared" ref="L14" si="6">+(E14*6)+(G14*3)</f>
        <v>9</v>
      </c>
      <c r="M14" s="43" t="s">
        <v>273</v>
      </c>
      <c r="N14" s="44">
        <f t="shared" ref="N14" si="7">+L14/C14</f>
        <v>3</v>
      </c>
      <c r="O14" s="13"/>
      <c r="Q14" s="34"/>
      <c r="R14" s="34"/>
    </row>
    <row r="15" spans="1:21" x14ac:dyDescent="0.3">
      <c r="C15" s="10"/>
      <c r="D15" s="10"/>
      <c r="E15" s="10"/>
      <c r="F15" s="10"/>
      <c r="G15" s="10"/>
      <c r="H15" s="10"/>
      <c r="I15" s="10"/>
      <c r="J15" s="10"/>
      <c r="K15" s="10"/>
    </row>
    <row r="16" spans="1:21" x14ac:dyDescent="0.3">
      <c r="H16" s="10"/>
      <c r="I16" s="10"/>
      <c r="J16" s="16"/>
      <c r="K16" s="16"/>
    </row>
    <row r="17" spans="1:13" x14ac:dyDescent="0.3">
      <c r="H17" s="10"/>
      <c r="I17" s="10"/>
      <c r="J17" s="16"/>
      <c r="K17" s="16"/>
    </row>
    <row r="18" spans="1:13" x14ac:dyDescent="0.3">
      <c r="H18" s="10"/>
      <c r="I18" s="10"/>
      <c r="J18" s="16"/>
      <c r="K18" s="16"/>
    </row>
    <row r="19" spans="1:13" x14ac:dyDescent="0.3">
      <c r="H19" s="10"/>
      <c r="I19" s="10"/>
      <c r="J19" s="16"/>
      <c r="K19" s="16"/>
    </row>
    <row r="20" spans="1:13" x14ac:dyDescent="0.3">
      <c r="H20" s="10"/>
      <c r="I20" s="10"/>
      <c r="J20" s="16"/>
      <c r="K20" s="16"/>
    </row>
    <row r="21" spans="1:13" x14ac:dyDescent="0.3">
      <c r="H21" s="10"/>
      <c r="I21" s="10"/>
      <c r="J21" s="16"/>
      <c r="K21" s="16"/>
    </row>
    <row r="22" spans="1:13" x14ac:dyDescent="0.3">
      <c r="H22" s="10"/>
      <c r="I22" s="10"/>
      <c r="J22" s="16"/>
      <c r="K22" s="16"/>
    </row>
    <row r="23" spans="1:13" x14ac:dyDescent="0.3">
      <c r="H23" s="10"/>
      <c r="I23" s="10"/>
      <c r="J23" s="16"/>
      <c r="K23" s="16"/>
    </row>
    <row r="24" spans="1:13" x14ac:dyDescent="0.3">
      <c r="H24" s="10"/>
      <c r="I24" s="10"/>
      <c r="J24" s="16"/>
      <c r="K24" s="16"/>
    </row>
    <row r="25" spans="1:13" x14ac:dyDescent="0.3">
      <c r="H25" s="10"/>
      <c r="I25" s="10"/>
      <c r="J25" s="16"/>
      <c r="K25" s="16"/>
    </row>
    <row r="26" spans="1:13" x14ac:dyDescent="0.3">
      <c r="H26" s="10"/>
      <c r="I26" s="10"/>
      <c r="J26" s="16"/>
      <c r="K26" s="16"/>
    </row>
    <row r="27" spans="1:13" x14ac:dyDescent="0.3">
      <c r="H27" s="10"/>
      <c r="I27" s="10"/>
      <c r="J27" s="16"/>
      <c r="K27" s="16"/>
    </row>
    <row r="28" spans="1:13" x14ac:dyDescent="0.3">
      <c r="H28" s="10"/>
      <c r="I28" s="10"/>
      <c r="J28" s="16"/>
      <c r="K28" s="16"/>
    </row>
    <row r="29" spans="1:13" ht="15.6" thickBot="1" x14ac:dyDescent="0.35">
      <c r="A29">
        <v>1</v>
      </c>
      <c r="B29" s="109" t="s">
        <v>5</v>
      </c>
      <c r="C29" s="37">
        <v>14</v>
      </c>
      <c r="D29" s="37">
        <v>0</v>
      </c>
      <c r="E29" s="37">
        <v>9</v>
      </c>
      <c r="F29" s="37">
        <v>3</v>
      </c>
      <c r="G29" s="37">
        <v>2</v>
      </c>
      <c r="H29" s="37">
        <v>67</v>
      </c>
      <c r="I29" s="37">
        <v>1762</v>
      </c>
      <c r="J29" s="37">
        <v>99</v>
      </c>
      <c r="K29" s="37">
        <v>1724</v>
      </c>
      <c r="L29" s="20">
        <f t="shared" ref="L29:L36" si="8">+(E29*6)+(G29*3)</f>
        <v>60</v>
      </c>
      <c r="M29" s="21">
        <f t="shared" ref="M29:M36" si="9">+(I29/H29)/(K29/J29)</f>
        <v>1.5101811129965024</v>
      </c>
    </row>
    <row r="30" spans="1:13" ht="15.6" thickBot="1" x14ac:dyDescent="0.35">
      <c r="A30">
        <v>2</v>
      </c>
      <c r="B30" s="109" t="s">
        <v>86</v>
      </c>
      <c r="C30" s="37">
        <v>14</v>
      </c>
      <c r="D30" s="37">
        <v>0</v>
      </c>
      <c r="E30" s="37">
        <v>9</v>
      </c>
      <c r="F30" s="37">
        <v>3</v>
      </c>
      <c r="G30" s="37">
        <v>2</v>
      </c>
      <c r="H30" s="37">
        <v>77</v>
      </c>
      <c r="I30" s="37">
        <v>2477</v>
      </c>
      <c r="J30" s="37">
        <v>89</v>
      </c>
      <c r="K30" s="37">
        <v>2199</v>
      </c>
      <c r="L30" s="20">
        <f t="shared" si="8"/>
        <v>60</v>
      </c>
      <c r="M30" s="21">
        <f t="shared" si="9"/>
        <v>1.3019672460327303</v>
      </c>
    </row>
    <row r="31" spans="1:13" ht="15.6" thickBot="1" x14ac:dyDescent="0.35">
      <c r="A31">
        <v>3</v>
      </c>
      <c r="B31" s="18" t="s">
        <v>0</v>
      </c>
      <c r="C31" s="37">
        <v>14</v>
      </c>
      <c r="D31" s="37">
        <v>0</v>
      </c>
      <c r="E31" s="37">
        <v>8</v>
      </c>
      <c r="F31" s="37">
        <v>4</v>
      </c>
      <c r="G31" s="37">
        <v>2</v>
      </c>
      <c r="H31" s="37">
        <v>91</v>
      </c>
      <c r="I31" s="37">
        <v>2195</v>
      </c>
      <c r="J31" s="37">
        <v>106</v>
      </c>
      <c r="K31" s="37">
        <v>1904</v>
      </c>
      <c r="L31" s="20">
        <f t="shared" si="8"/>
        <v>54</v>
      </c>
      <c r="M31" s="21">
        <f t="shared" si="9"/>
        <v>1.3428640687044047</v>
      </c>
    </row>
    <row r="32" spans="1:13" ht="15.6" thickBot="1" x14ac:dyDescent="0.35">
      <c r="A32">
        <v>4</v>
      </c>
      <c r="B32" s="111" t="s">
        <v>22</v>
      </c>
      <c r="C32" s="38">
        <v>14</v>
      </c>
      <c r="D32" s="38">
        <v>0</v>
      </c>
      <c r="E32" s="38">
        <v>5</v>
      </c>
      <c r="F32" s="38">
        <v>7</v>
      </c>
      <c r="G32" s="38">
        <v>2</v>
      </c>
      <c r="H32" s="38">
        <v>81</v>
      </c>
      <c r="I32" s="38">
        <v>1858</v>
      </c>
      <c r="J32" s="38">
        <v>88</v>
      </c>
      <c r="K32" s="38">
        <v>2023</v>
      </c>
      <c r="L32" s="27">
        <f t="shared" si="8"/>
        <v>36</v>
      </c>
      <c r="M32" s="28">
        <f t="shared" si="9"/>
        <v>0.99780914544467025</v>
      </c>
    </row>
    <row r="33" spans="1:14" ht="15.6" thickBot="1" x14ac:dyDescent="0.35">
      <c r="A33">
        <v>5</v>
      </c>
      <c r="B33" s="19" t="s">
        <v>25</v>
      </c>
      <c r="C33" s="36">
        <v>14</v>
      </c>
      <c r="D33" s="36">
        <v>0</v>
      </c>
      <c r="E33" s="36">
        <v>5</v>
      </c>
      <c r="F33" s="36">
        <v>7</v>
      </c>
      <c r="G33" s="36">
        <v>2</v>
      </c>
      <c r="H33" s="36">
        <v>114</v>
      </c>
      <c r="I33" s="36">
        <v>2156</v>
      </c>
      <c r="J33" s="36">
        <v>84</v>
      </c>
      <c r="K33" s="36">
        <v>2208</v>
      </c>
      <c r="L33" s="59">
        <f t="shared" si="8"/>
        <v>36</v>
      </c>
      <c r="M33" s="43">
        <f t="shared" si="9"/>
        <v>0.71948893974065609</v>
      </c>
    </row>
    <row r="34" spans="1:14" ht="15.6" thickBot="1" x14ac:dyDescent="0.35">
      <c r="A34">
        <v>6</v>
      </c>
      <c r="B34" s="19" t="s">
        <v>30</v>
      </c>
      <c r="C34" s="36">
        <v>14</v>
      </c>
      <c r="D34" s="36">
        <v>0</v>
      </c>
      <c r="E34" s="36">
        <v>4</v>
      </c>
      <c r="F34" s="36">
        <v>8</v>
      </c>
      <c r="G34" s="36">
        <v>2</v>
      </c>
      <c r="H34" s="36">
        <v>99</v>
      </c>
      <c r="I34" s="36">
        <v>1798</v>
      </c>
      <c r="J34" s="36">
        <v>95</v>
      </c>
      <c r="K34" s="36">
        <v>1847</v>
      </c>
      <c r="L34" s="59">
        <f t="shared" si="8"/>
        <v>30</v>
      </c>
      <c r="M34" s="43">
        <f t="shared" si="9"/>
        <v>0.93413835157202785</v>
      </c>
    </row>
    <row r="35" spans="1:14" ht="15.6" thickBot="1" x14ac:dyDescent="0.35">
      <c r="A35">
        <v>7</v>
      </c>
      <c r="B35" s="19" t="s">
        <v>23</v>
      </c>
      <c r="C35" s="64">
        <v>14</v>
      </c>
      <c r="D35" s="64">
        <v>0</v>
      </c>
      <c r="E35" s="64">
        <v>4</v>
      </c>
      <c r="F35" s="64">
        <v>8</v>
      </c>
      <c r="G35" s="64">
        <v>2</v>
      </c>
      <c r="H35" s="64">
        <v>91</v>
      </c>
      <c r="I35" s="64">
        <v>2011</v>
      </c>
      <c r="J35" s="64">
        <v>85</v>
      </c>
      <c r="K35" s="64">
        <v>2060</v>
      </c>
      <c r="L35" s="65">
        <f t="shared" si="8"/>
        <v>30</v>
      </c>
      <c r="M35" s="42">
        <f t="shared" si="9"/>
        <v>0.9118478608769871</v>
      </c>
    </row>
    <row r="36" spans="1:14" ht="15.6" thickBot="1" x14ac:dyDescent="0.35">
      <c r="A36">
        <v>8</v>
      </c>
      <c r="B36" s="110" t="s">
        <v>31</v>
      </c>
      <c r="C36" s="36">
        <v>14</v>
      </c>
      <c r="D36" s="36">
        <v>0</v>
      </c>
      <c r="E36" s="36">
        <v>4</v>
      </c>
      <c r="F36" s="36">
        <v>8</v>
      </c>
      <c r="G36" s="36">
        <v>2</v>
      </c>
      <c r="H36" s="36">
        <v>107</v>
      </c>
      <c r="I36" s="36">
        <v>2019</v>
      </c>
      <c r="J36" s="36">
        <v>81</v>
      </c>
      <c r="K36" s="36">
        <v>2311</v>
      </c>
      <c r="L36" s="59">
        <f t="shared" si="8"/>
        <v>30</v>
      </c>
      <c r="M36" s="43">
        <f t="shared" si="9"/>
        <v>0.66135952797874453</v>
      </c>
    </row>
    <row r="37" spans="1:14" x14ac:dyDescent="0.3">
      <c r="H37" s="114">
        <f t="shared" ref="H37:I37" si="10">SUM(H29:H36)</f>
        <v>727</v>
      </c>
      <c r="I37" s="114">
        <f t="shared" si="10"/>
        <v>16276</v>
      </c>
      <c r="J37" s="114">
        <f t="shared" ref="J37" si="11">SUM(J29:J36)</f>
        <v>727</v>
      </c>
      <c r="K37" s="114">
        <f t="shared" ref="K37" si="12">SUM(K29:K36)</f>
        <v>16276</v>
      </c>
    </row>
    <row r="38" spans="1:14" ht="15.6" thickBot="1" x14ac:dyDescent="0.35">
      <c r="A38" s="78">
        <v>3</v>
      </c>
      <c r="B38" s="19" t="s">
        <v>19</v>
      </c>
      <c r="C38" s="36">
        <v>14</v>
      </c>
      <c r="D38" s="36">
        <v>0</v>
      </c>
      <c r="E38" s="36">
        <v>6</v>
      </c>
      <c r="F38" s="36">
        <v>6</v>
      </c>
      <c r="G38" s="36">
        <v>2</v>
      </c>
      <c r="H38" s="36">
        <v>69</v>
      </c>
      <c r="I38" s="36">
        <v>2099</v>
      </c>
      <c r="J38" s="36">
        <v>84</v>
      </c>
      <c r="K38" s="36">
        <v>2160</v>
      </c>
      <c r="L38" s="59">
        <f>+(E38*6)+(G38*3)</f>
        <v>42</v>
      </c>
      <c r="M38" s="43">
        <f>+(I38/H38)/(K38/J38)</f>
        <v>1.183011272141707</v>
      </c>
    </row>
    <row r="39" spans="1:14" ht="15.6" thickBot="1" x14ac:dyDescent="0.35">
      <c r="A39" s="78"/>
      <c r="B39" s="18" t="s">
        <v>21</v>
      </c>
      <c r="C39" s="37">
        <v>14</v>
      </c>
      <c r="D39" s="37">
        <v>0</v>
      </c>
      <c r="E39" s="37">
        <v>6</v>
      </c>
      <c r="F39" s="37">
        <v>6</v>
      </c>
      <c r="G39" s="37">
        <v>2</v>
      </c>
      <c r="H39" s="37">
        <v>95</v>
      </c>
      <c r="I39" s="37">
        <v>2154</v>
      </c>
      <c r="J39" s="37">
        <v>94</v>
      </c>
      <c r="K39" s="37">
        <v>2142</v>
      </c>
      <c r="L39" s="20">
        <f>+(E39*6)+(G39*3)</f>
        <v>42</v>
      </c>
      <c r="M39" s="21">
        <f>+(I39/H39)/(K39/J39)</f>
        <v>0.99501695415008107</v>
      </c>
    </row>
    <row r="40" spans="1:14" x14ac:dyDescent="0.3">
      <c r="N40" s="49"/>
    </row>
    <row r="41" spans="1:14" ht="15.6" thickBot="1" x14ac:dyDescent="0.35">
      <c r="A41">
        <v>1</v>
      </c>
      <c r="B41" s="109" t="s">
        <v>22</v>
      </c>
      <c r="C41" s="37">
        <v>14</v>
      </c>
      <c r="D41" s="37">
        <v>0</v>
      </c>
      <c r="E41" s="37">
        <v>10</v>
      </c>
      <c r="F41" s="37">
        <v>2</v>
      </c>
      <c r="G41" s="37">
        <v>2</v>
      </c>
      <c r="H41" s="37">
        <v>74</v>
      </c>
      <c r="I41" s="37">
        <v>2130</v>
      </c>
      <c r="J41" s="37">
        <v>112</v>
      </c>
      <c r="K41" s="37">
        <v>1700</v>
      </c>
      <c r="L41" s="20">
        <f t="shared" ref="L41:L44" si="13">+(E41*6)+(G41*3)</f>
        <v>66</v>
      </c>
      <c r="M41" s="21">
        <f t="shared" ref="M41:M44" si="14">+(I41/H41)/(K41/J41)</f>
        <v>1.896343402225755</v>
      </c>
    </row>
    <row r="42" spans="1:14" ht="15.6" thickBot="1" x14ac:dyDescent="0.35">
      <c r="A42">
        <v>2</v>
      </c>
      <c r="B42" s="109" t="s">
        <v>0</v>
      </c>
      <c r="C42" s="37">
        <v>14</v>
      </c>
      <c r="D42" s="37">
        <v>0</v>
      </c>
      <c r="E42" s="37">
        <v>10</v>
      </c>
      <c r="F42" s="37">
        <v>2</v>
      </c>
      <c r="G42" s="37">
        <v>2</v>
      </c>
      <c r="H42" s="37">
        <v>66</v>
      </c>
      <c r="I42" s="37">
        <v>1904</v>
      </c>
      <c r="J42" s="37">
        <v>103</v>
      </c>
      <c r="K42" s="37">
        <v>1710</v>
      </c>
      <c r="L42" s="20">
        <f t="shared" si="13"/>
        <v>66</v>
      </c>
      <c r="M42" s="21">
        <f t="shared" si="14"/>
        <v>1.7376572744993797</v>
      </c>
    </row>
    <row r="43" spans="1:14" ht="15.6" thickBot="1" x14ac:dyDescent="0.35">
      <c r="A43">
        <v>3</v>
      </c>
      <c r="B43" s="109" t="s">
        <v>25</v>
      </c>
      <c r="C43" s="37">
        <v>14</v>
      </c>
      <c r="D43" s="37">
        <v>0</v>
      </c>
      <c r="E43" s="37">
        <v>9</v>
      </c>
      <c r="F43" s="37">
        <v>3</v>
      </c>
      <c r="G43" s="37">
        <v>2</v>
      </c>
      <c r="H43" s="37">
        <v>60</v>
      </c>
      <c r="I43" s="37">
        <v>1823</v>
      </c>
      <c r="J43" s="37">
        <v>105</v>
      </c>
      <c r="K43" s="37">
        <v>1621</v>
      </c>
      <c r="L43" s="20">
        <f t="shared" si="13"/>
        <v>60</v>
      </c>
      <c r="M43" s="21">
        <f t="shared" si="14"/>
        <v>1.9680752621838371</v>
      </c>
    </row>
    <row r="44" spans="1:14" ht="15.6" thickBot="1" x14ac:dyDescent="0.35">
      <c r="A44">
        <v>4</v>
      </c>
      <c r="B44" s="109" t="s">
        <v>5</v>
      </c>
      <c r="C44" s="37">
        <v>14</v>
      </c>
      <c r="D44" s="37">
        <v>0</v>
      </c>
      <c r="E44" s="37">
        <v>8</v>
      </c>
      <c r="F44" s="37">
        <v>4</v>
      </c>
      <c r="G44" s="37">
        <v>2</v>
      </c>
      <c r="H44" s="37">
        <v>72</v>
      </c>
      <c r="I44" s="37">
        <v>1922</v>
      </c>
      <c r="J44" s="37">
        <v>82</v>
      </c>
      <c r="K44" s="37">
        <v>2002</v>
      </c>
      <c r="L44" s="20">
        <f t="shared" si="13"/>
        <v>54</v>
      </c>
      <c r="M44" s="21">
        <f t="shared" si="14"/>
        <v>1.0933788433788434</v>
      </c>
    </row>
    <row r="46" spans="1:14" ht="15.6" thickBot="1" x14ac:dyDescent="0.35">
      <c r="A46" s="78">
        <v>4</v>
      </c>
      <c r="B46" s="109" t="s">
        <v>26</v>
      </c>
      <c r="C46" s="37">
        <v>14</v>
      </c>
      <c r="D46" s="37">
        <v>0</v>
      </c>
      <c r="E46" s="37">
        <v>8</v>
      </c>
      <c r="F46" s="37">
        <v>4</v>
      </c>
      <c r="G46" s="37">
        <v>2</v>
      </c>
      <c r="H46" s="37">
        <v>86</v>
      </c>
      <c r="I46" s="37">
        <v>1793</v>
      </c>
      <c r="J46" s="37">
        <v>74</v>
      </c>
      <c r="K46" s="37">
        <v>1613</v>
      </c>
      <c r="L46" s="20">
        <f t="shared" ref="L46" si="15">+(E46*6)+(G46*3)</f>
        <v>54</v>
      </c>
      <c r="M46" s="21">
        <f t="shared" ref="M46" si="16">+(I46/H46)/(K46/J46)</f>
        <v>0.95648726192707501</v>
      </c>
    </row>
  </sheetData>
  <sortState xmlns:xlrd2="http://schemas.microsoft.com/office/spreadsheetml/2017/richdata2" ref="B3:N10">
    <sortCondition descending="1" ref="M3:M10"/>
    <sortCondition descending="1" ref="L3:L10"/>
  </sortState>
  <pageMargins left="0.7" right="0.7" top="0.75" bottom="0.75" header="0.3" footer="0.3"/>
  <pageSetup paperSize="9" scale="86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2"/>
  <sheetViews>
    <sheetView showGridLines="0" workbookViewId="0"/>
  </sheetViews>
  <sheetFormatPr defaultRowHeight="14.4" x14ac:dyDescent="0.3"/>
  <cols>
    <col min="1" max="1" width="3" bestFit="1" customWidth="1"/>
    <col min="2" max="2" width="23.88671875" customWidth="1"/>
    <col min="3" max="3" width="3.109375" bestFit="1" customWidth="1"/>
    <col min="4" max="4" width="2.109375" bestFit="1" customWidth="1"/>
    <col min="5" max="5" width="3" bestFit="1" customWidth="1"/>
    <col min="6" max="6" width="2.33203125" bestFit="1" customWidth="1"/>
    <col min="7" max="7" width="3" bestFit="1" customWidth="1"/>
    <col min="8" max="9" width="7" bestFit="1" customWidth="1"/>
    <col min="10" max="11" width="7.33203125" bestFit="1" customWidth="1"/>
    <col min="12" max="12" width="4.88671875" bestFit="1" customWidth="1"/>
    <col min="13" max="13" width="4.6640625" bestFit="1" customWidth="1"/>
    <col min="14" max="14" width="4.88671875" bestFit="1" customWidth="1"/>
    <col min="15" max="15" width="5.6640625" bestFit="1" customWidth="1"/>
    <col min="16" max="16" width="3.109375" bestFit="1" customWidth="1"/>
    <col min="17" max="17" width="4" bestFit="1" customWidth="1"/>
    <col min="18" max="18" width="3.109375" bestFit="1" customWidth="1"/>
    <col min="19" max="19" width="4" bestFit="1" customWidth="1"/>
    <col min="20" max="20" width="3.109375" bestFit="1" customWidth="1"/>
    <col min="21" max="22" width="4" bestFit="1" customWidth="1"/>
  </cols>
  <sheetData>
    <row r="1" spans="1:15" ht="15.6" x14ac:dyDescent="0.3">
      <c r="A1" s="35" t="s">
        <v>275</v>
      </c>
      <c r="C1" s="16" t="s">
        <v>274</v>
      </c>
      <c r="N1" s="14"/>
    </row>
    <row r="2" spans="1:15" x14ac:dyDescent="0.3">
      <c r="A2" s="5"/>
      <c r="C2" s="6" t="s">
        <v>8</v>
      </c>
      <c r="D2" s="6" t="s">
        <v>9</v>
      </c>
      <c r="E2" s="6" t="s">
        <v>10</v>
      </c>
      <c r="F2" s="6" t="s">
        <v>11</v>
      </c>
      <c r="G2" s="6" t="s">
        <v>32</v>
      </c>
      <c r="H2" s="6" t="s">
        <v>12</v>
      </c>
      <c r="I2" s="6" t="s">
        <v>14</v>
      </c>
      <c r="J2" s="6" t="s">
        <v>13</v>
      </c>
      <c r="K2" s="6" t="s">
        <v>15</v>
      </c>
      <c r="L2" s="6" t="s">
        <v>16</v>
      </c>
      <c r="M2" s="8" t="s">
        <v>17</v>
      </c>
      <c r="N2" s="6" t="s">
        <v>18</v>
      </c>
    </row>
    <row r="3" spans="1:15" ht="15" thickBot="1" x14ac:dyDescent="0.35">
      <c r="A3" s="78">
        <v>1</v>
      </c>
      <c r="B3" s="79" t="s">
        <v>31</v>
      </c>
      <c r="C3" s="37">
        <v>7</v>
      </c>
      <c r="D3" s="37">
        <v>1</v>
      </c>
      <c r="E3" s="37">
        <v>5</v>
      </c>
      <c r="F3" s="37">
        <v>0</v>
      </c>
      <c r="G3" s="37">
        <v>2</v>
      </c>
      <c r="H3" s="37">
        <v>31</v>
      </c>
      <c r="I3" s="37">
        <v>890</v>
      </c>
      <c r="J3" s="37">
        <v>39</v>
      </c>
      <c r="K3" s="20">
        <v>667</v>
      </c>
      <c r="L3" s="20">
        <f t="shared" ref="L3:L7" si="0">+(E3*6)+(G3*3)</f>
        <v>36</v>
      </c>
      <c r="M3" s="21">
        <f t="shared" ref="M3:M7" si="1">+(I3/H3)/(K3/J3)</f>
        <v>1.6786767906369398</v>
      </c>
      <c r="N3" s="22">
        <f t="shared" ref="N3:N7" si="2">+L3/C3</f>
        <v>5.1428571428571432</v>
      </c>
    </row>
    <row r="4" spans="1:15" ht="15" thickBot="1" x14ac:dyDescent="0.35">
      <c r="A4" s="78">
        <v>2</v>
      </c>
      <c r="B4" s="79" t="s">
        <v>6</v>
      </c>
      <c r="C4" s="37">
        <v>7</v>
      </c>
      <c r="D4" s="37">
        <v>1</v>
      </c>
      <c r="E4" s="37">
        <v>4</v>
      </c>
      <c r="F4" s="37">
        <v>1</v>
      </c>
      <c r="G4" s="37">
        <v>2</v>
      </c>
      <c r="H4" s="37">
        <v>25</v>
      </c>
      <c r="I4" s="37">
        <v>750</v>
      </c>
      <c r="J4" s="37">
        <v>28</v>
      </c>
      <c r="K4" s="20">
        <v>520</v>
      </c>
      <c r="L4" s="20">
        <f t="shared" si="0"/>
        <v>30</v>
      </c>
      <c r="M4" s="21">
        <f t="shared" si="1"/>
        <v>1.6153846153846152</v>
      </c>
      <c r="N4" s="22">
        <f t="shared" si="2"/>
        <v>4.2857142857142856</v>
      </c>
    </row>
    <row r="5" spans="1:15" ht="15" thickBot="1" x14ac:dyDescent="0.35">
      <c r="A5" s="78">
        <v>3</v>
      </c>
      <c r="B5" s="79" t="s">
        <v>19</v>
      </c>
      <c r="C5" s="37">
        <v>5</v>
      </c>
      <c r="D5" s="37">
        <v>3</v>
      </c>
      <c r="E5" s="37">
        <v>2</v>
      </c>
      <c r="F5" s="37">
        <v>1</v>
      </c>
      <c r="G5" s="37">
        <v>2</v>
      </c>
      <c r="H5" s="37">
        <v>17</v>
      </c>
      <c r="I5" s="37">
        <v>502</v>
      </c>
      <c r="J5" s="37">
        <v>27</v>
      </c>
      <c r="K5" s="20">
        <v>447</v>
      </c>
      <c r="L5" s="20">
        <f t="shared" si="0"/>
        <v>18</v>
      </c>
      <c r="M5" s="21">
        <f t="shared" si="1"/>
        <v>1.7836557441768652</v>
      </c>
      <c r="N5" s="22">
        <f t="shared" si="2"/>
        <v>3.6</v>
      </c>
    </row>
    <row r="6" spans="1:15" ht="15" thickBot="1" x14ac:dyDescent="0.35">
      <c r="A6" s="124">
        <v>4</v>
      </c>
      <c r="B6" s="92" t="s">
        <v>272</v>
      </c>
      <c r="C6" s="104">
        <v>7</v>
      </c>
      <c r="D6" s="104">
        <v>1</v>
      </c>
      <c r="E6" s="104">
        <v>1</v>
      </c>
      <c r="F6" s="104">
        <v>5</v>
      </c>
      <c r="G6" s="104">
        <v>1</v>
      </c>
      <c r="H6" s="104">
        <v>46</v>
      </c>
      <c r="I6" s="104">
        <v>521</v>
      </c>
      <c r="J6" s="104">
        <v>27</v>
      </c>
      <c r="K6" s="105">
        <v>922</v>
      </c>
      <c r="L6" s="105">
        <f t="shared" si="0"/>
        <v>9</v>
      </c>
      <c r="M6" s="106">
        <f t="shared" si="1"/>
        <v>0.33167499764217673</v>
      </c>
      <c r="N6" s="107">
        <f t="shared" si="2"/>
        <v>1.2857142857142858</v>
      </c>
    </row>
    <row r="7" spans="1:15" ht="15" thickBot="1" x14ac:dyDescent="0.35">
      <c r="A7" s="80">
        <v>5</v>
      </c>
      <c r="B7" s="81" t="s">
        <v>75</v>
      </c>
      <c r="C7" s="36">
        <v>6</v>
      </c>
      <c r="D7" s="36">
        <v>2</v>
      </c>
      <c r="E7" s="36">
        <v>0</v>
      </c>
      <c r="F7" s="36">
        <v>5</v>
      </c>
      <c r="G7" s="36">
        <v>1</v>
      </c>
      <c r="H7" s="36">
        <v>19</v>
      </c>
      <c r="I7" s="36">
        <v>496</v>
      </c>
      <c r="J7" s="36">
        <v>17</v>
      </c>
      <c r="K7" s="23">
        <v>603</v>
      </c>
      <c r="L7" s="23">
        <f t="shared" si="0"/>
        <v>3</v>
      </c>
      <c r="M7" s="24">
        <f t="shared" si="1"/>
        <v>0.73596927642489307</v>
      </c>
      <c r="N7" s="25">
        <f t="shared" si="2"/>
        <v>0.5</v>
      </c>
    </row>
    <row r="8" spans="1:15" ht="15" x14ac:dyDescent="0.3">
      <c r="B8" s="31"/>
      <c r="C8" s="9"/>
      <c r="D8" s="9"/>
      <c r="E8" s="9"/>
      <c r="F8" s="9"/>
      <c r="G8" s="9"/>
      <c r="H8" s="5"/>
      <c r="I8" s="5"/>
      <c r="J8" s="5"/>
      <c r="K8" s="5"/>
      <c r="L8" s="10"/>
      <c r="M8" s="32"/>
      <c r="N8" s="15"/>
    </row>
    <row r="9" spans="1:15" ht="15" x14ac:dyDescent="0.3">
      <c r="B9" s="31"/>
      <c r="C9" s="113">
        <f>SUM(C3:C8)</f>
        <v>32</v>
      </c>
      <c r="D9" s="113">
        <f>SUM(D3:D8)</f>
        <v>8</v>
      </c>
      <c r="E9" s="113">
        <f t="shared" ref="E9:G9" si="3">SUM(E3:E8)</f>
        <v>12</v>
      </c>
      <c r="F9" s="113">
        <f t="shared" si="3"/>
        <v>12</v>
      </c>
      <c r="G9" s="113">
        <f t="shared" si="3"/>
        <v>8</v>
      </c>
      <c r="H9" s="63">
        <f>SUM(H3:H8)</f>
        <v>138</v>
      </c>
      <c r="I9" s="63">
        <f>SUM(I3:I8)</f>
        <v>3159</v>
      </c>
      <c r="J9" s="63">
        <f>SUM(J3:J8)</f>
        <v>138</v>
      </c>
      <c r="K9" s="63">
        <f>SUM(K3:K8)</f>
        <v>3159</v>
      </c>
      <c r="L9" s="10"/>
      <c r="M9" s="32"/>
      <c r="N9" s="15"/>
    </row>
    <row r="11" spans="1:15" ht="15" x14ac:dyDescent="0.3">
      <c r="A11" s="16" t="s">
        <v>221</v>
      </c>
      <c r="B11" s="31"/>
      <c r="C11" s="9"/>
      <c r="D11" s="9"/>
      <c r="E11" s="9"/>
      <c r="F11" s="9"/>
      <c r="G11" s="9"/>
      <c r="H11" s="5"/>
      <c r="I11" s="5"/>
      <c r="J11" s="5"/>
      <c r="K11" s="5"/>
      <c r="L11" s="10"/>
      <c r="M11" s="32"/>
      <c r="N11" s="15"/>
    </row>
    <row r="12" spans="1:15" ht="15" x14ac:dyDescent="0.3">
      <c r="B12" s="31"/>
      <c r="C12" s="6" t="s">
        <v>8</v>
      </c>
      <c r="D12" s="6" t="s">
        <v>9</v>
      </c>
      <c r="E12" s="6" t="s">
        <v>10</v>
      </c>
      <c r="F12" s="6" t="s">
        <v>11</v>
      </c>
      <c r="G12" s="6" t="s">
        <v>32</v>
      </c>
      <c r="H12" s="6" t="s">
        <v>12</v>
      </c>
      <c r="I12" s="6" t="s">
        <v>14</v>
      </c>
      <c r="J12" s="6" t="s">
        <v>13</v>
      </c>
      <c r="K12" s="6" t="s">
        <v>15</v>
      </c>
      <c r="L12" s="6" t="s">
        <v>16</v>
      </c>
      <c r="M12" s="8" t="s">
        <v>17</v>
      </c>
      <c r="N12" s="6" t="s">
        <v>18</v>
      </c>
    </row>
    <row r="13" spans="1:15" ht="15" thickBot="1" x14ac:dyDescent="0.35">
      <c r="A13" s="78">
        <v>1</v>
      </c>
      <c r="B13" s="79" t="s">
        <v>5</v>
      </c>
      <c r="C13" s="37">
        <v>6</v>
      </c>
      <c r="D13" s="37">
        <v>2</v>
      </c>
      <c r="E13" s="37">
        <v>3</v>
      </c>
      <c r="F13" s="37">
        <v>1</v>
      </c>
      <c r="G13" s="37">
        <v>2</v>
      </c>
      <c r="H13" s="37">
        <v>24</v>
      </c>
      <c r="I13" s="37">
        <v>494</v>
      </c>
      <c r="J13" s="37">
        <v>26</v>
      </c>
      <c r="K13" s="20">
        <v>396</v>
      </c>
      <c r="L13" s="20">
        <f t="shared" ref="L13:L17" si="4">+(E13*6)+(G13*3)</f>
        <v>24</v>
      </c>
      <c r="M13" s="21">
        <f t="shared" ref="M13:M17" si="5">+(I13/H13)/(K13/J13)</f>
        <v>1.3514309764309764</v>
      </c>
      <c r="N13" s="22">
        <f t="shared" ref="N13:N17" si="6">+L13/C13</f>
        <v>4</v>
      </c>
    </row>
    <row r="14" spans="1:15" ht="15" thickBot="1" x14ac:dyDescent="0.35">
      <c r="A14" s="78">
        <v>2</v>
      </c>
      <c r="B14" s="79" t="s">
        <v>29</v>
      </c>
      <c r="C14" s="37">
        <v>6</v>
      </c>
      <c r="D14" s="37">
        <v>2</v>
      </c>
      <c r="E14" s="37">
        <v>3</v>
      </c>
      <c r="F14" s="37">
        <v>2</v>
      </c>
      <c r="G14" s="37">
        <v>1</v>
      </c>
      <c r="H14" s="37">
        <v>32</v>
      </c>
      <c r="I14" s="37">
        <v>624</v>
      </c>
      <c r="J14" s="37">
        <v>28</v>
      </c>
      <c r="K14" s="20">
        <v>614</v>
      </c>
      <c r="L14" s="20">
        <f>+(E14*6)+(G14*3)</f>
        <v>21</v>
      </c>
      <c r="M14" s="21">
        <f>+(I14/H14)/(K14/J14)</f>
        <v>0.88925081433224762</v>
      </c>
      <c r="N14" s="22">
        <f>+L14/C14</f>
        <v>3.5</v>
      </c>
      <c r="O14" s="133" t="s">
        <v>18</v>
      </c>
    </row>
    <row r="15" spans="1:15" ht="15" thickBot="1" x14ac:dyDescent="0.35">
      <c r="A15" s="78">
        <v>3</v>
      </c>
      <c r="B15" s="79" t="s">
        <v>0</v>
      </c>
      <c r="C15" s="37">
        <v>7</v>
      </c>
      <c r="D15" s="37">
        <v>1</v>
      </c>
      <c r="E15" s="37">
        <v>3</v>
      </c>
      <c r="F15" s="37">
        <v>3</v>
      </c>
      <c r="G15" s="37">
        <v>1</v>
      </c>
      <c r="H15" s="37">
        <v>34</v>
      </c>
      <c r="I15" s="37">
        <v>671</v>
      </c>
      <c r="J15" s="37">
        <v>39</v>
      </c>
      <c r="K15" s="20">
        <v>658</v>
      </c>
      <c r="L15" s="20">
        <f t="shared" si="4"/>
        <v>21</v>
      </c>
      <c r="M15" s="21">
        <f t="shared" si="5"/>
        <v>1.1697210799213302</v>
      </c>
      <c r="N15" s="22">
        <f t="shared" si="6"/>
        <v>3</v>
      </c>
      <c r="O15" s="133" t="s">
        <v>18</v>
      </c>
    </row>
    <row r="16" spans="1:15" ht="15" thickBot="1" x14ac:dyDescent="0.35">
      <c r="A16" s="124">
        <v>4</v>
      </c>
      <c r="B16" s="92" t="s">
        <v>1</v>
      </c>
      <c r="C16" s="104">
        <v>7</v>
      </c>
      <c r="D16" s="104">
        <v>1</v>
      </c>
      <c r="E16" s="104">
        <v>2</v>
      </c>
      <c r="F16" s="104">
        <v>3</v>
      </c>
      <c r="G16" s="104">
        <v>2</v>
      </c>
      <c r="H16" s="104">
        <v>29</v>
      </c>
      <c r="I16" s="104">
        <v>559</v>
      </c>
      <c r="J16" s="104">
        <v>35</v>
      </c>
      <c r="K16" s="105">
        <v>673</v>
      </c>
      <c r="L16" s="105">
        <f t="shared" si="4"/>
        <v>18</v>
      </c>
      <c r="M16" s="106">
        <f t="shared" si="5"/>
        <v>1.0024593943741353</v>
      </c>
      <c r="N16" s="107">
        <f t="shared" si="6"/>
        <v>2.5714285714285716</v>
      </c>
    </row>
    <row r="17" spans="1:14" ht="15" thickBot="1" x14ac:dyDescent="0.35">
      <c r="A17" s="80">
        <v>5</v>
      </c>
      <c r="B17" s="81" t="s">
        <v>171</v>
      </c>
      <c r="C17" s="36">
        <v>6</v>
      </c>
      <c r="D17" s="36">
        <v>2</v>
      </c>
      <c r="E17" s="36">
        <v>1</v>
      </c>
      <c r="F17" s="36">
        <v>3</v>
      </c>
      <c r="G17" s="36">
        <v>2</v>
      </c>
      <c r="H17" s="36">
        <v>29</v>
      </c>
      <c r="I17" s="36">
        <v>396</v>
      </c>
      <c r="J17" s="23">
        <v>20</v>
      </c>
      <c r="K17" s="23">
        <v>403</v>
      </c>
      <c r="L17" s="23">
        <f t="shared" si="4"/>
        <v>12</v>
      </c>
      <c r="M17" s="24">
        <f t="shared" si="5"/>
        <v>0.67767605031231282</v>
      </c>
      <c r="N17" s="25">
        <f t="shared" si="6"/>
        <v>2</v>
      </c>
    </row>
    <row r="19" spans="1:14" ht="15" thickBot="1" x14ac:dyDescent="0.35">
      <c r="A19" s="80">
        <v>6</v>
      </c>
      <c r="B19" s="81" t="s">
        <v>21</v>
      </c>
      <c r="C19" s="36">
        <v>0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23">
        <v>0</v>
      </c>
      <c r="L19" s="23">
        <f t="shared" ref="L19" si="7">+(E19*6)+(G19*3)</f>
        <v>0</v>
      </c>
      <c r="M19" s="24"/>
      <c r="N19" s="25"/>
    </row>
    <row r="20" spans="1:14" ht="15" x14ac:dyDescent="0.3">
      <c r="B20" s="31"/>
      <c r="C20" s="113">
        <f t="shared" ref="C20:K20" si="8">SUM(C13:C19)</f>
        <v>32</v>
      </c>
      <c r="D20" s="113">
        <f t="shared" si="8"/>
        <v>8</v>
      </c>
      <c r="E20" s="113">
        <f t="shared" si="8"/>
        <v>12</v>
      </c>
      <c r="F20" s="113">
        <f t="shared" si="8"/>
        <v>12</v>
      </c>
      <c r="G20" s="113">
        <f t="shared" si="8"/>
        <v>8</v>
      </c>
      <c r="H20" s="63">
        <f t="shared" si="8"/>
        <v>148</v>
      </c>
      <c r="I20" s="63">
        <f t="shared" si="8"/>
        <v>2744</v>
      </c>
      <c r="J20" s="63">
        <f t="shared" si="8"/>
        <v>148</v>
      </c>
      <c r="K20" s="63">
        <f t="shared" si="8"/>
        <v>2744</v>
      </c>
      <c r="L20" s="10"/>
      <c r="M20" s="32"/>
      <c r="N20" s="15"/>
    </row>
    <row r="21" spans="1:14" ht="15" x14ac:dyDescent="0.3">
      <c r="A21" s="9"/>
      <c r="B21" s="31"/>
      <c r="C21" s="9"/>
      <c r="D21" s="9"/>
      <c r="E21" s="9"/>
      <c r="F21" s="9"/>
      <c r="G21" s="9"/>
      <c r="H21" s="5"/>
      <c r="I21" s="5"/>
      <c r="J21" s="5"/>
      <c r="K21" s="5"/>
      <c r="L21" s="10"/>
      <c r="M21" s="32"/>
      <c r="N21" s="15"/>
    </row>
    <row r="22" spans="1:14" ht="15.6" x14ac:dyDescent="0.3">
      <c r="A22" s="35" t="s">
        <v>58</v>
      </c>
      <c r="N22" s="14"/>
    </row>
    <row r="23" spans="1:14" x14ac:dyDescent="0.3">
      <c r="A23" s="11"/>
      <c r="C23" s="6" t="s">
        <v>8</v>
      </c>
      <c r="D23" s="6" t="s">
        <v>9</v>
      </c>
      <c r="E23" s="6" t="s">
        <v>10</v>
      </c>
      <c r="F23" s="6" t="s">
        <v>11</v>
      </c>
      <c r="G23" s="6" t="s">
        <v>32</v>
      </c>
      <c r="H23" s="6" t="s">
        <v>12</v>
      </c>
      <c r="I23" s="6" t="s">
        <v>14</v>
      </c>
      <c r="J23" s="6" t="s">
        <v>13</v>
      </c>
      <c r="K23" s="6" t="s">
        <v>15</v>
      </c>
      <c r="L23" s="6" t="s">
        <v>16</v>
      </c>
      <c r="M23" s="8" t="s">
        <v>17</v>
      </c>
      <c r="N23" s="6" t="s">
        <v>18</v>
      </c>
    </row>
    <row r="24" spans="1:14" ht="15" thickBot="1" x14ac:dyDescent="0.35">
      <c r="A24" s="1">
        <v>1</v>
      </c>
      <c r="B24" s="79" t="s">
        <v>171</v>
      </c>
      <c r="C24" s="37">
        <v>6</v>
      </c>
      <c r="D24" s="37">
        <v>2</v>
      </c>
      <c r="E24" s="37">
        <v>5</v>
      </c>
      <c r="F24" s="37">
        <v>0</v>
      </c>
      <c r="G24" s="37">
        <v>1</v>
      </c>
      <c r="H24" s="37">
        <v>25</v>
      </c>
      <c r="I24" s="37">
        <v>724</v>
      </c>
      <c r="J24" s="37">
        <v>46</v>
      </c>
      <c r="K24" s="20">
        <v>561</v>
      </c>
      <c r="L24" s="20">
        <f t="shared" ref="L24:L28" si="9">+(E24*6)+(G24*3)</f>
        <v>33</v>
      </c>
      <c r="M24" s="21">
        <f t="shared" ref="M24:M28" si="10">+(I24/H24)/(K24/J24)</f>
        <v>2.3746167557932267</v>
      </c>
      <c r="N24" s="22">
        <f t="shared" ref="N24:N28" si="11">+L24/C24</f>
        <v>5.5</v>
      </c>
    </row>
    <row r="25" spans="1:14" ht="15" thickBot="1" x14ac:dyDescent="0.35">
      <c r="A25" s="1">
        <v>2</v>
      </c>
      <c r="B25" s="79" t="s">
        <v>7</v>
      </c>
      <c r="C25" s="37">
        <v>7</v>
      </c>
      <c r="D25" s="37">
        <v>1</v>
      </c>
      <c r="E25" s="37">
        <v>4</v>
      </c>
      <c r="F25" s="37">
        <v>1</v>
      </c>
      <c r="G25" s="37">
        <v>2</v>
      </c>
      <c r="H25" s="37">
        <v>37</v>
      </c>
      <c r="I25" s="37">
        <v>797</v>
      </c>
      <c r="J25" s="37">
        <v>37</v>
      </c>
      <c r="K25" s="20">
        <v>588</v>
      </c>
      <c r="L25" s="20">
        <f t="shared" si="9"/>
        <v>30</v>
      </c>
      <c r="M25" s="21">
        <f t="shared" si="10"/>
        <v>1.3554421768707483</v>
      </c>
      <c r="N25" s="22">
        <f t="shared" si="11"/>
        <v>4.2857142857142856</v>
      </c>
    </row>
    <row r="26" spans="1:14" ht="15" thickBot="1" x14ac:dyDescent="0.35">
      <c r="A26" s="1">
        <v>3</v>
      </c>
      <c r="B26" s="79" t="s">
        <v>3</v>
      </c>
      <c r="C26" s="37">
        <v>7</v>
      </c>
      <c r="D26" s="37">
        <v>1</v>
      </c>
      <c r="E26" s="37">
        <v>2</v>
      </c>
      <c r="F26" s="37">
        <v>2</v>
      </c>
      <c r="G26" s="37">
        <v>3</v>
      </c>
      <c r="H26" s="37">
        <v>30</v>
      </c>
      <c r="I26" s="37">
        <v>797</v>
      </c>
      <c r="J26" s="37">
        <v>31</v>
      </c>
      <c r="K26" s="20">
        <v>582</v>
      </c>
      <c r="L26" s="20">
        <f t="shared" si="9"/>
        <v>21</v>
      </c>
      <c r="M26" s="21">
        <f t="shared" si="10"/>
        <v>1.4150630011454755</v>
      </c>
      <c r="N26" s="22">
        <f t="shared" si="11"/>
        <v>3</v>
      </c>
    </row>
    <row r="27" spans="1:14" ht="15" thickBot="1" x14ac:dyDescent="0.35">
      <c r="A27" s="26">
        <v>4</v>
      </c>
      <c r="B27" s="108" t="s">
        <v>5</v>
      </c>
      <c r="C27" s="38">
        <v>6</v>
      </c>
      <c r="D27" s="38">
        <v>2</v>
      </c>
      <c r="E27" s="38">
        <v>2</v>
      </c>
      <c r="F27" s="38">
        <v>2</v>
      </c>
      <c r="G27" s="38">
        <v>2</v>
      </c>
      <c r="H27" s="38">
        <v>26</v>
      </c>
      <c r="I27" s="38">
        <v>482</v>
      </c>
      <c r="J27" s="38">
        <v>28</v>
      </c>
      <c r="K27" s="27">
        <v>391</v>
      </c>
      <c r="L27" s="105">
        <f t="shared" si="9"/>
        <v>18</v>
      </c>
      <c r="M27" s="106">
        <f t="shared" si="10"/>
        <v>1.3275624631123355</v>
      </c>
      <c r="N27" s="107">
        <f t="shared" si="11"/>
        <v>3</v>
      </c>
    </row>
    <row r="28" spans="1:14" ht="15" thickBot="1" x14ac:dyDescent="0.35">
      <c r="A28" s="4">
        <v>5</v>
      </c>
      <c r="B28" s="82" t="s">
        <v>0</v>
      </c>
      <c r="C28" s="83">
        <v>7</v>
      </c>
      <c r="D28" s="83">
        <v>1</v>
      </c>
      <c r="E28" s="83">
        <v>2</v>
      </c>
      <c r="F28" s="83">
        <v>3</v>
      </c>
      <c r="G28" s="83">
        <v>2</v>
      </c>
      <c r="H28" s="83">
        <v>38</v>
      </c>
      <c r="I28" s="83">
        <v>601</v>
      </c>
      <c r="J28" s="83">
        <v>31</v>
      </c>
      <c r="K28" s="84">
        <v>788</v>
      </c>
      <c r="L28" s="23">
        <f t="shared" si="9"/>
        <v>18</v>
      </c>
      <c r="M28" s="24">
        <f t="shared" si="10"/>
        <v>0.62219476355864278</v>
      </c>
      <c r="N28" s="25">
        <f t="shared" si="11"/>
        <v>2.5714285714285716</v>
      </c>
    </row>
    <row r="29" spans="1:14" ht="15" thickBot="1" x14ac:dyDescent="0.35">
      <c r="A29" s="4">
        <v>6</v>
      </c>
      <c r="B29" s="82" t="s">
        <v>1</v>
      </c>
      <c r="C29" s="83">
        <v>8</v>
      </c>
      <c r="D29" s="83">
        <v>0</v>
      </c>
      <c r="E29" s="83">
        <v>1</v>
      </c>
      <c r="F29" s="83">
        <v>5</v>
      </c>
      <c r="G29" s="83">
        <v>2</v>
      </c>
      <c r="H29" s="83">
        <v>45</v>
      </c>
      <c r="I29" s="83">
        <v>656</v>
      </c>
      <c r="J29" s="83">
        <v>37</v>
      </c>
      <c r="K29" s="84">
        <v>840</v>
      </c>
      <c r="L29" s="23">
        <f t="shared" ref="L29:L30" si="12">+(E29*6)+(G29*3)</f>
        <v>12</v>
      </c>
      <c r="M29" s="24">
        <f t="shared" ref="M29:M30" si="13">+(I29/H29)/(K29/J29)</f>
        <v>0.64211640211640209</v>
      </c>
      <c r="N29" s="25">
        <f t="shared" ref="N29:N30" si="14">+L29/C29</f>
        <v>1.5</v>
      </c>
    </row>
    <row r="30" spans="1:14" ht="15" thickBot="1" x14ac:dyDescent="0.35">
      <c r="A30" s="4">
        <v>7</v>
      </c>
      <c r="B30" s="82" t="s">
        <v>2</v>
      </c>
      <c r="C30" s="36">
        <v>7</v>
      </c>
      <c r="D30" s="36">
        <v>1</v>
      </c>
      <c r="E30" s="36">
        <v>1</v>
      </c>
      <c r="F30" s="36">
        <v>4</v>
      </c>
      <c r="G30" s="36">
        <v>2</v>
      </c>
      <c r="H30" s="36">
        <v>43</v>
      </c>
      <c r="I30" s="36">
        <v>565</v>
      </c>
      <c r="J30" s="36">
        <v>34</v>
      </c>
      <c r="K30" s="23">
        <v>872</v>
      </c>
      <c r="L30" s="23">
        <f t="shared" si="12"/>
        <v>12</v>
      </c>
      <c r="M30" s="24">
        <f t="shared" si="13"/>
        <v>0.51232131427352245</v>
      </c>
      <c r="N30" s="25">
        <f t="shared" si="14"/>
        <v>1.7142857142857142</v>
      </c>
    </row>
    <row r="32" spans="1:14" ht="15" x14ac:dyDescent="0.3">
      <c r="A32" s="9"/>
      <c r="B32" s="31"/>
      <c r="C32" s="113">
        <f>SUM(C24:C31)</f>
        <v>48</v>
      </c>
      <c r="D32" s="113">
        <f t="shared" ref="D32:G32" si="15">SUM(D24:D31)</f>
        <v>8</v>
      </c>
      <c r="E32" s="113">
        <f t="shared" si="15"/>
        <v>17</v>
      </c>
      <c r="F32" s="113">
        <f t="shared" si="15"/>
        <v>17</v>
      </c>
      <c r="G32" s="113">
        <f t="shared" si="15"/>
        <v>14</v>
      </c>
      <c r="H32" s="63">
        <f>SUM(H24:H31)</f>
        <v>244</v>
      </c>
      <c r="I32" s="63">
        <f>SUM(I24:I31)</f>
        <v>4622</v>
      </c>
      <c r="J32" s="63">
        <f>SUM(J24:J31)</f>
        <v>244</v>
      </c>
      <c r="K32" s="63">
        <f>SUM(K24:K31)</f>
        <v>4622</v>
      </c>
      <c r="L32" s="32"/>
      <c r="M32" s="32"/>
      <c r="N32" s="15"/>
    </row>
  </sheetData>
  <sortState xmlns:xlrd2="http://schemas.microsoft.com/office/spreadsheetml/2017/richdata2" ref="B32:N40">
    <sortCondition descending="1" ref="K32:K40"/>
    <sortCondition descending="1" ref="J32:J40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42"/>
  <sheetViews>
    <sheetView showGridLines="0" topLeftCell="G24" workbookViewId="0">
      <selection activeCell="J39" sqref="J39"/>
    </sheetView>
  </sheetViews>
  <sheetFormatPr defaultColWidth="8.109375" defaultRowHeight="14.4" x14ac:dyDescent="0.3"/>
  <cols>
    <col min="1" max="1" width="22.109375" hidden="1" customWidth="1"/>
    <col min="2" max="2" width="3.33203125" hidden="1" customWidth="1"/>
    <col min="3" max="3" width="18.44140625" hidden="1" customWidth="1"/>
    <col min="4" max="4" width="0" hidden="1" customWidth="1"/>
    <col min="5" max="5" width="38.109375" style="16" hidden="1" customWidth="1"/>
    <col min="6" max="6" width="0" style="30" hidden="1" customWidth="1"/>
    <col min="7" max="7" width="19.5546875" customWidth="1"/>
    <col min="8" max="8" width="8.109375" customWidth="1"/>
    <col min="9" max="9" width="19" customWidth="1"/>
    <col min="10" max="10" width="29" bestFit="1" customWidth="1"/>
    <col min="11" max="11" width="8.109375" customWidth="1"/>
  </cols>
  <sheetData>
    <row r="1" spans="1:11" ht="25.8" x14ac:dyDescent="0.5">
      <c r="A1" s="41" t="s">
        <v>45</v>
      </c>
      <c r="B1" s="67"/>
      <c r="C1" s="67"/>
      <c r="D1" s="67"/>
      <c r="E1" s="68"/>
      <c r="G1" s="41" t="s">
        <v>59</v>
      </c>
    </row>
    <row r="2" spans="1:11" x14ac:dyDescent="0.3">
      <c r="A2" s="30" t="s">
        <v>56</v>
      </c>
      <c r="B2" s="67"/>
      <c r="D2" s="67"/>
      <c r="E2" s="68"/>
      <c r="G2" s="30" t="s">
        <v>56</v>
      </c>
    </row>
    <row r="3" spans="1:11" ht="15.6" x14ac:dyDescent="0.3">
      <c r="A3" s="69" t="s">
        <v>36</v>
      </c>
      <c r="B3" s="67"/>
      <c r="D3" s="67"/>
      <c r="E3" s="68"/>
      <c r="G3" s="35" t="str">
        <f>A3</f>
        <v>Under 18</v>
      </c>
    </row>
    <row r="4" spans="1:11" ht="15" thickBot="1" x14ac:dyDescent="0.35">
      <c r="A4" s="79" t="s">
        <v>194</v>
      </c>
      <c r="B4" s="67" t="s">
        <v>38</v>
      </c>
      <c r="C4" s="79" t="s">
        <v>195</v>
      </c>
      <c r="D4" s="67"/>
      <c r="E4" s="68" t="s">
        <v>220</v>
      </c>
      <c r="F4" s="115" t="s">
        <v>263</v>
      </c>
      <c r="G4" s="79" t="s">
        <v>194</v>
      </c>
      <c r="H4" t="s">
        <v>38</v>
      </c>
      <c r="I4" s="79" t="s">
        <v>76</v>
      </c>
      <c r="J4" s="68" t="s">
        <v>220</v>
      </c>
      <c r="K4" s="115" t="s">
        <v>263</v>
      </c>
    </row>
    <row r="5" spans="1:11" ht="15" thickBot="1" x14ac:dyDescent="0.35">
      <c r="A5" s="79" t="s">
        <v>6</v>
      </c>
      <c r="B5" s="67" t="s">
        <v>38</v>
      </c>
      <c r="C5" s="79" t="s">
        <v>76</v>
      </c>
      <c r="D5" s="67"/>
      <c r="E5" s="68" t="s">
        <v>98</v>
      </c>
      <c r="F5" s="115" t="s">
        <v>175</v>
      </c>
    </row>
    <row r="6" spans="1:11" x14ac:dyDescent="0.3">
      <c r="A6" s="67"/>
      <c r="B6" s="67"/>
      <c r="C6" s="67"/>
      <c r="D6" s="67"/>
      <c r="E6" s="68"/>
    </row>
    <row r="7" spans="1:11" ht="15.6" x14ac:dyDescent="0.3">
      <c r="A7" s="69" t="s">
        <v>131</v>
      </c>
      <c r="B7" s="67"/>
      <c r="C7" s="68"/>
      <c r="D7" s="67"/>
      <c r="E7" s="68"/>
      <c r="G7" s="35" t="str">
        <f>A7</f>
        <v>Under 16a Ron Hennessy Shield</v>
      </c>
    </row>
    <row r="8" spans="1:11" ht="15" thickBot="1" x14ac:dyDescent="0.35">
      <c r="A8" s="79" t="s">
        <v>2</v>
      </c>
      <c r="B8" s="67" t="s">
        <v>38</v>
      </c>
      <c r="C8" s="79" t="s">
        <v>5</v>
      </c>
      <c r="D8" s="67"/>
      <c r="E8" s="68" t="s">
        <v>44</v>
      </c>
      <c r="F8" s="115" t="s">
        <v>174</v>
      </c>
      <c r="G8" s="79" t="s">
        <v>2</v>
      </c>
      <c r="H8" t="s">
        <v>38</v>
      </c>
      <c r="I8" s="79" t="s">
        <v>0</v>
      </c>
      <c r="J8" s="68" t="s">
        <v>44</v>
      </c>
      <c r="K8" s="115" t="s">
        <v>174</v>
      </c>
    </row>
    <row r="9" spans="1:11" ht="15" thickBot="1" x14ac:dyDescent="0.35">
      <c r="A9" s="79" t="s">
        <v>0</v>
      </c>
      <c r="B9" s="67" t="s">
        <v>38</v>
      </c>
      <c r="C9" s="79" t="s">
        <v>222</v>
      </c>
      <c r="D9" s="67"/>
      <c r="E9" s="68" t="s">
        <v>105</v>
      </c>
      <c r="F9" s="115" t="s">
        <v>72</v>
      </c>
    </row>
    <row r="10" spans="1:11" x14ac:dyDescent="0.3">
      <c r="A10" s="67"/>
      <c r="B10" s="67"/>
      <c r="C10" s="67"/>
      <c r="D10" s="67"/>
      <c r="E10" s="68"/>
    </row>
    <row r="11" spans="1:11" ht="15.6" x14ac:dyDescent="0.3">
      <c r="A11" s="69" t="s">
        <v>99</v>
      </c>
      <c r="B11" s="67"/>
      <c r="D11" s="67"/>
      <c r="E11" s="68"/>
      <c r="G11" s="35" t="str">
        <f>A11</f>
        <v>Under 16b</v>
      </c>
    </row>
    <row r="12" spans="1:11" ht="15" thickBot="1" x14ac:dyDescent="0.35">
      <c r="A12" s="79" t="s">
        <v>19</v>
      </c>
      <c r="B12" s="67" t="s">
        <v>38</v>
      </c>
      <c r="C12" s="79" t="s">
        <v>173</v>
      </c>
      <c r="D12" s="67"/>
      <c r="E12" s="68" t="s">
        <v>89</v>
      </c>
      <c r="F12" s="115" t="s">
        <v>72</v>
      </c>
      <c r="G12" s="79" t="s">
        <v>6</v>
      </c>
      <c r="H12" t="s">
        <v>38</v>
      </c>
      <c r="I12" s="79" t="s">
        <v>173</v>
      </c>
      <c r="J12" s="68" t="s">
        <v>98</v>
      </c>
      <c r="K12" s="115" t="s">
        <v>175</v>
      </c>
    </row>
    <row r="13" spans="1:11" ht="15" thickBot="1" x14ac:dyDescent="0.35">
      <c r="A13" s="79" t="s">
        <v>6</v>
      </c>
      <c r="B13" s="67" t="s">
        <v>38</v>
      </c>
      <c r="C13" s="79" t="s">
        <v>171</v>
      </c>
      <c r="D13" s="67"/>
      <c r="E13" s="16" t="s">
        <v>258</v>
      </c>
      <c r="F13" s="115" t="s">
        <v>175</v>
      </c>
    </row>
    <row r="14" spans="1:11" x14ac:dyDescent="0.3">
      <c r="B14" s="67"/>
      <c r="C14" s="67"/>
      <c r="D14" s="67"/>
      <c r="E14" s="68"/>
    </row>
    <row r="15" spans="1:11" ht="15.6" x14ac:dyDescent="0.3">
      <c r="A15" s="69" t="s">
        <v>58</v>
      </c>
      <c r="B15" s="70"/>
      <c r="D15" s="67"/>
      <c r="E15" s="68"/>
      <c r="G15" s="35" t="str">
        <f>A15</f>
        <v>Under 14a</v>
      </c>
    </row>
    <row r="16" spans="1:11" ht="15" thickBot="1" x14ac:dyDescent="0.35">
      <c r="A16" s="79" t="s">
        <v>5</v>
      </c>
      <c r="B16" s="67" t="s">
        <v>38</v>
      </c>
      <c r="C16" s="79" t="s">
        <v>0</v>
      </c>
      <c r="D16" s="67"/>
      <c r="E16" s="68" t="s">
        <v>46</v>
      </c>
      <c r="F16" s="115" t="s">
        <v>72</v>
      </c>
      <c r="G16" s="79" t="s">
        <v>5</v>
      </c>
      <c r="H16" t="s">
        <v>38</v>
      </c>
      <c r="I16" s="79" t="s">
        <v>223</v>
      </c>
      <c r="J16" s="68" t="s">
        <v>46</v>
      </c>
      <c r="K16" s="115" t="s">
        <v>72</v>
      </c>
    </row>
    <row r="17" spans="1:11" ht="15" thickBot="1" x14ac:dyDescent="0.35">
      <c r="A17" s="79" t="s">
        <v>223</v>
      </c>
      <c r="B17" s="67" t="s">
        <v>38</v>
      </c>
      <c r="C17" s="79" t="s">
        <v>171</v>
      </c>
      <c r="D17" s="67"/>
      <c r="E17" s="68" t="s">
        <v>260</v>
      </c>
      <c r="F17" s="115" t="s">
        <v>174</v>
      </c>
    </row>
    <row r="18" spans="1:11" x14ac:dyDescent="0.3">
      <c r="A18" s="67"/>
      <c r="B18" s="67"/>
      <c r="C18" s="67"/>
      <c r="D18" s="67"/>
      <c r="E18" s="68"/>
    </row>
    <row r="19" spans="1:11" ht="15.6" x14ac:dyDescent="0.3">
      <c r="A19" s="69" t="s">
        <v>224</v>
      </c>
      <c r="B19" s="67"/>
      <c r="C19" s="67"/>
      <c r="D19" s="67"/>
      <c r="E19" s="68"/>
      <c r="G19" s="35" t="str">
        <f>A19</f>
        <v>Under 14 Gold</v>
      </c>
    </row>
    <row r="20" spans="1:11" ht="15" thickBot="1" x14ac:dyDescent="0.35">
      <c r="A20" s="79" t="s">
        <v>7</v>
      </c>
      <c r="B20" s="67" t="s">
        <v>38</v>
      </c>
      <c r="C20" s="79" t="s">
        <v>20</v>
      </c>
      <c r="D20" s="67"/>
      <c r="E20" s="16" t="s">
        <v>226</v>
      </c>
      <c r="F20" s="115" t="s">
        <v>72</v>
      </c>
      <c r="G20" s="79" t="s">
        <v>7</v>
      </c>
      <c r="H20" t="s">
        <v>38</v>
      </c>
      <c r="I20" s="79" t="s">
        <v>5</v>
      </c>
      <c r="J20" s="68" t="s">
        <v>267</v>
      </c>
      <c r="K20" s="115" t="s">
        <v>72</v>
      </c>
    </row>
    <row r="21" spans="1:11" ht="15" thickBot="1" x14ac:dyDescent="0.35">
      <c r="A21" s="79" t="s">
        <v>5</v>
      </c>
      <c r="B21" s="67" t="s">
        <v>38</v>
      </c>
      <c r="C21" s="79" t="s">
        <v>227</v>
      </c>
      <c r="D21" s="67"/>
      <c r="E21" s="68" t="s">
        <v>236</v>
      </c>
      <c r="F21" s="115" t="s">
        <v>72</v>
      </c>
    </row>
    <row r="22" spans="1:11" x14ac:dyDescent="0.3">
      <c r="A22" s="67"/>
      <c r="B22" s="67"/>
      <c r="C22" s="67"/>
      <c r="D22" s="67"/>
      <c r="E22" s="16" t="s">
        <v>264</v>
      </c>
    </row>
    <row r="23" spans="1:11" ht="15.6" x14ac:dyDescent="0.3">
      <c r="A23" s="69" t="s">
        <v>225</v>
      </c>
      <c r="B23" s="67"/>
      <c r="D23" s="67"/>
      <c r="E23" s="68"/>
      <c r="G23" s="35" t="str">
        <f>A23</f>
        <v>Under 14 Blue</v>
      </c>
    </row>
    <row r="24" spans="1:11" ht="15" thickBot="1" x14ac:dyDescent="0.35">
      <c r="A24" s="79" t="s">
        <v>19</v>
      </c>
      <c r="B24" s="67" t="s">
        <v>38</v>
      </c>
      <c r="C24" s="79" t="s">
        <v>5</v>
      </c>
      <c r="D24" s="67"/>
      <c r="E24" s="68" t="s">
        <v>143</v>
      </c>
      <c r="F24" s="115" t="s">
        <v>72</v>
      </c>
      <c r="G24" s="79" t="s">
        <v>19</v>
      </c>
      <c r="H24" t="s">
        <v>38</v>
      </c>
      <c r="I24" s="79" t="s">
        <v>1</v>
      </c>
      <c r="J24" s="68" t="s">
        <v>89</v>
      </c>
      <c r="K24" s="115" t="s">
        <v>72</v>
      </c>
    </row>
    <row r="25" spans="1:11" ht="15" thickBot="1" x14ac:dyDescent="0.35">
      <c r="A25" s="79" t="s">
        <v>1</v>
      </c>
      <c r="B25" s="67" t="s">
        <v>38</v>
      </c>
      <c r="C25" s="79" t="s">
        <v>171</v>
      </c>
      <c r="D25" s="67"/>
      <c r="E25" s="68" t="s">
        <v>62</v>
      </c>
      <c r="F25" s="115" t="s">
        <v>72</v>
      </c>
    </row>
    <row r="26" spans="1:11" x14ac:dyDescent="0.3">
      <c r="B26" s="67"/>
      <c r="C26" s="67"/>
      <c r="D26" s="67"/>
      <c r="E26" s="67"/>
    </row>
    <row r="27" spans="1:11" ht="15.6" x14ac:dyDescent="0.3">
      <c r="A27" s="69" t="s">
        <v>232</v>
      </c>
      <c r="B27" s="70"/>
      <c r="D27" s="67"/>
      <c r="E27" s="68"/>
      <c r="G27" s="35" t="str">
        <f>A27</f>
        <v>Under 12 Gold</v>
      </c>
    </row>
    <row r="28" spans="1:11" ht="15" thickBot="1" x14ac:dyDescent="0.35">
      <c r="A28" s="79" t="s">
        <v>3</v>
      </c>
      <c r="B28" s="67" t="s">
        <v>38</v>
      </c>
      <c r="C28" s="79" t="s">
        <v>27</v>
      </c>
      <c r="D28" s="67"/>
      <c r="E28" s="68" t="s">
        <v>54</v>
      </c>
      <c r="F28" s="115" t="s">
        <v>228</v>
      </c>
      <c r="G28" s="79" t="s">
        <v>3</v>
      </c>
      <c r="H28" t="s">
        <v>38</v>
      </c>
      <c r="I28" s="79" t="s">
        <v>2</v>
      </c>
      <c r="J28" s="68" t="s">
        <v>54</v>
      </c>
      <c r="K28" s="115" t="s">
        <v>228</v>
      </c>
    </row>
    <row r="29" spans="1:11" ht="15" thickBot="1" x14ac:dyDescent="0.35">
      <c r="A29" s="79" t="s">
        <v>21</v>
      </c>
      <c r="B29" s="67" t="s">
        <v>38</v>
      </c>
      <c r="C29" s="79" t="s">
        <v>2</v>
      </c>
      <c r="D29" s="67"/>
      <c r="E29" s="68" t="s">
        <v>259</v>
      </c>
      <c r="F29" s="115" t="s">
        <v>174</v>
      </c>
    </row>
    <row r="30" spans="1:11" x14ac:dyDescent="0.3">
      <c r="A30" s="67"/>
      <c r="B30" s="67"/>
      <c r="D30" s="67"/>
      <c r="E30" s="68"/>
    </row>
    <row r="31" spans="1:11" ht="15.6" x14ac:dyDescent="0.3">
      <c r="A31" s="69" t="s">
        <v>233</v>
      </c>
      <c r="B31" s="67"/>
      <c r="D31" s="67"/>
      <c r="E31" s="68"/>
      <c r="G31" s="35" t="str">
        <f>A31</f>
        <v>Under 12 Blue</v>
      </c>
    </row>
    <row r="32" spans="1:11" ht="15" thickBot="1" x14ac:dyDescent="0.35">
      <c r="A32" s="79" t="s">
        <v>26</v>
      </c>
      <c r="B32" s="67" t="s">
        <v>38</v>
      </c>
      <c r="C32" s="79" t="s">
        <v>229</v>
      </c>
      <c r="D32" s="67"/>
      <c r="E32" s="16" t="s">
        <v>137</v>
      </c>
      <c r="F32" s="115" t="s">
        <v>174</v>
      </c>
      <c r="G32" s="79" t="s">
        <v>22</v>
      </c>
      <c r="H32" t="s">
        <v>38</v>
      </c>
      <c r="I32" s="79" t="s">
        <v>229</v>
      </c>
      <c r="J32" s="16" t="s">
        <v>239</v>
      </c>
      <c r="K32" s="115" t="s">
        <v>72</v>
      </c>
    </row>
    <row r="33" spans="1:11" ht="15" thickBot="1" x14ac:dyDescent="0.35">
      <c r="A33" s="79" t="s">
        <v>230</v>
      </c>
      <c r="B33" s="67" t="s">
        <v>38</v>
      </c>
      <c r="C33" s="79" t="s">
        <v>22</v>
      </c>
      <c r="D33" s="67"/>
      <c r="E33" s="68" t="s">
        <v>172</v>
      </c>
      <c r="F33" s="115" t="s">
        <v>231</v>
      </c>
    </row>
    <row r="34" spans="1:11" x14ac:dyDescent="0.3">
      <c r="A34" s="67"/>
      <c r="B34" s="67"/>
      <c r="D34" s="67"/>
      <c r="E34" s="68"/>
      <c r="G34" s="112"/>
      <c r="H34" s="112"/>
      <c r="I34" s="112"/>
      <c r="J34" s="112"/>
      <c r="K34" s="112"/>
    </row>
    <row r="35" spans="1:11" ht="16.2" thickBot="1" x14ac:dyDescent="0.35">
      <c r="B35" s="67"/>
      <c r="D35" s="67"/>
      <c r="E35" s="68"/>
      <c r="G35" s="35" t="str">
        <f>+G3</f>
        <v>Under 18</v>
      </c>
      <c r="J35" s="79" t="s">
        <v>194</v>
      </c>
    </row>
    <row r="36" spans="1:11" ht="16.2" thickBot="1" x14ac:dyDescent="0.35">
      <c r="E36" s="68"/>
      <c r="G36" s="35" t="str">
        <f>+G7</f>
        <v>Under 16a Ron Hennessy Shield</v>
      </c>
      <c r="J36" s="79" t="s">
        <v>2</v>
      </c>
    </row>
    <row r="37" spans="1:11" ht="16.2" thickBot="1" x14ac:dyDescent="0.35">
      <c r="C37" s="72"/>
      <c r="G37" s="35" t="str">
        <f>+G11</f>
        <v>Under 16b</v>
      </c>
      <c r="J37" s="79" t="s">
        <v>6</v>
      </c>
    </row>
    <row r="38" spans="1:11" ht="16.2" thickBot="1" x14ac:dyDescent="0.35">
      <c r="C38" s="72"/>
      <c r="G38" s="35" t="str">
        <f>+G15</f>
        <v>Under 14a</v>
      </c>
      <c r="J38" s="79" t="s">
        <v>5</v>
      </c>
    </row>
    <row r="39" spans="1:11" ht="16.2" thickBot="1" x14ac:dyDescent="0.35">
      <c r="C39" s="72"/>
      <c r="G39" s="35" t="str">
        <f>+G19</f>
        <v>Under 14 Gold</v>
      </c>
      <c r="J39" s="79" t="s">
        <v>5</v>
      </c>
    </row>
    <row r="40" spans="1:11" ht="16.2" thickBot="1" x14ac:dyDescent="0.35">
      <c r="C40" s="72"/>
      <c r="G40" s="35" t="str">
        <f>+G23</f>
        <v>Under 14 Blue</v>
      </c>
      <c r="J40" s="79" t="s">
        <v>19</v>
      </c>
    </row>
    <row r="41" spans="1:11" ht="16.2" thickBot="1" x14ac:dyDescent="0.35">
      <c r="G41" s="35" t="str">
        <f>+G27</f>
        <v>Under 12 Gold</v>
      </c>
      <c r="J41" s="79" t="s">
        <v>3</v>
      </c>
    </row>
    <row r="42" spans="1:11" ht="16.2" thickBot="1" x14ac:dyDescent="0.35">
      <c r="G42" s="35" t="str">
        <f>+G31</f>
        <v>Under 12 Blue</v>
      </c>
      <c r="J42" s="79" t="s">
        <v>229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79"/>
  <sheetViews>
    <sheetView showGridLines="0" topLeftCell="F48" zoomScale="96" zoomScaleNormal="96" workbookViewId="0">
      <selection activeCell="H69" sqref="H69"/>
    </sheetView>
  </sheetViews>
  <sheetFormatPr defaultRowHeight="14.4" x14ac:dyDescent="0.3"/>
  <cols>
    <col min="1" max="1" width="24.88671875" hidden="1" customWidth="1"/>
    <col min="2" max="2" width="2.88671875" hidden="1" customWidth="1"/>
    <col min="3" max="3" width="28.109375" hidden="1" customWidth="1"/>
    <col min="4" max="4" width="39.109375" hidden="1" customWidth="1"/>
    <col min="5" max="5" width="6.33203125" style="54" hidden="1" customWidth="1"/>
    <col min="6" max="6" width="24.88671875" bestFit="1" customWidth="1"/>
    <col min="7" max="7" width="2.88671875" customWidth="1"/>
    <col min="8" max="8" width="24.88671875" bestFit="1" customWidth="1"/>
    <col min="9" max="9" width="39.109375" bestFit="1" customWidth="1"/>
    <col min="10" max="10" width="6.109375" bestFit="1" customWidth="1"/>
    <col min="12" max="12" width="10.44140625" customWidth="1"/>
  </cols>
  <sheetData>
    <row r="1" spans="1:10" ht="25.8" x14ac:dyDescent="0.5">
      <c r="A1" s="41" t="s">
        <v>45</v>
      </c>
      <c r="C1" s="14"/>
      <c r="E1" s="53"/>
      <c r="F1" s="41" t="s">
        <v>59</v>
      </c>
    </row>
    <row r="2" spans="1:10" ht="16.5" customHeight="1" x14ac:dyDescent="0.5">
      <c r="A2" s="41"/>
      <c r="E2" s="53"/>
      <c r="F2" s="17"/>
      <c r="H2" s="14"/>
    </row>
    <row r="3" spans="1:10" x14ac:dyDescent="0.3">
      <c r="A3" s="16" t="s">
        <v>47</v>
      </c>
      <c r="F3" s="16" t="s">
        <v>47</v>
      </c>
    </row>
    <row r="4" spans="1:10" ht="15" thickBot="1" x14ac:dyDescent="0.35">
      <c r="A4" s="75" t="s">
        <v>5</v>
      </c>
      <c r="B4" t="s">
        <v>48</v>
      </c>
      <c r="C4" s="117" t="s">
        <v>234</v>
      </c>
      <c r="D4" s="16" t="s">
        <v>46</v>
      </c>
      <c r="E4" s="77" t="s">
        <v>72</v>
      </c>
      <c r="F4" s="75" t="s">
        <v>5</v>
      </c>
      <c r="G4" t="s">
        <v>48</v>
      </c>
      <c r="H4" s="75" t="s">
        <v>71</v>
      </c>
      <c r="I4" s="77" t="s">
        <v>41</v>
      </c>
      <c r="J4" s="77" t="s">
        <v>72</v>
      </c>
    </row>
    <row r="5" spans="1:10" ht="15" thickBot="1" x14ac:dyDescent="0.35">
      <c r="A5" s="75" t="s">
        <v>71</v>
      </c>
      <c r="B5" t="s">
        <v>48</v>
      </c>
      <c r="C5" s="117" t="s">
        <v>0</v>
      </c>
      <c r="D5" s="16" t="s">
        <v>92</v>
      </c>
      <c r="E5" s="77" t="s">
        <v>72</v>
      </c>
    </row>
    <row r="7" spans="1:10" x14ac:dyDescent="0.3">
      <c r="A7" s="16" t="s">
        <v>49</v>
      </c>
      <c r="F7" s="16" t="s">
        <v>49</v>
      </c>
    </row>
    <row r="8" spans="1:10" ht="15" thickBot="1" x14ac:dyDescent="0.35">
      <c r="A8" s="75" t="s">
        <v>1</v>
      </c>
      <c r="B8" t="s">
        <v>48</v>
      </c>
      <c r="C8" s="117" t="s">
        <v>21</v>
      </c>
      <c r="D8" s="16" t="s">
        <v>62</v>
      </c>
      <c r="E8" s="77" t="s">
        <v>72</v>
      </c>
      <c r="F8" s="79" t="s">
        <v>1</v>
      </c>
      <c r="G8" t="s">
        <v>48</v>
      </c>
      <c r="H8" s="75" t="s">
        <v>27</v>
      </c>
      <c r="I8" s="77" t="s">
        <v>266</v>
      </c>
      <c r="J8" s="77" t="s">
        <v>72</v>
      </c>
    </row>
    <row r="9" spans="1:10" ht="15" thickBot="1" x14ac:dyDescent="0.35">
      <c r="A9" s="75" t="s">
        <v>27</v>
      </c>
      <c r="B9" t="s">
        <v>48</v>
      </c>
      <c r="C9" s="117" t="s">
        <v>19</v>
      </c>
      <c r="D9" s="16" t="s">
        <v>135</v>
      </c>
      <c r="E9" s="77" t="s">
        <v>72</v>
      </c>
    </row>
    <row r="10" spans="1:10" x14ac:dyDescent="0.3">
      <c r="D10" s="16"/>
    </row>
    <row r="11" spans="1:10" x14ac:dyDescent="0.3">
      <c r="A11" s="16" t="s">
        <v>51</v>
      </c>
      <c r="F11" s="16" t="s">
        <v>51</v>
      </c>
    </row>
    <row r="12" spans="1:10" ht="15" thickBot="1" x14ac:dyDescent="0.35">
      <c r="A12" s="75" t="s">
        <v>20</v>
      </c>
      <c r="B12" t="s">
        <v>48</v>
      </c>
      <c r="C12" s="117" t="s">
        <v>23</v>
      </c>
      <c r="D12" s="16" t="s">
        <v>235</v>
      </c>
      <c r="E12" s="115" t="s">
        <v>174</v>
      </c>
      <c r="F12" s="75" t="s">
        <v>20</v>
      </c>
      <c r="G12" t="s">
        <v>48</v>
      </c>
      <c r="H12" s="75" t="s">
        <v>2</v>
      </c>
      <c r="I12" s="16" t="s">
        <v>235</v>
      </c>
      <c r="J12" s="115" t="s">
        <v>174</v>
      </c>
    </row>
    <row r="13" spans="1:10" ht="15" thickBot="1" x14ac:dyDescent="0.35">
      <c r="A13" s="75" t="s">
        <v>34</v>
      </c>
      <c r="B13" t="s">
        <v>48</v>
      </c>
      <c r="C13" s="75" t="s">
        <v>2</v>
      </c>
      <c r="D13" s="16" t="s">
        <v>144</v>
      </c>
      <c r="E13" s="115" t="s">
        <v>106</v>
      </c>
    </row>
    <row r="15" spans="1:10" x14ac:dyDescent="0.3">
      <c r="A15" s="16" t="s">
        <v>139</v>
      </c>
      <c r="F15" s="16" t="s">
        <v>139</v>
      </c>
    </row>
    <row r="16" spans="1:10" ht="15" thickBot="1" x14ac:dyDescent="0.35">
      <c r="A16" s="75" t="s">
        <v>4</v>
      </c>
      <c r="B16" t="s">
        <v>48</v>
      </c>
      <c r="C16" s="75" t="s">
        <v>22</v>
      </c>
      <c r="D16" s="16" t="s">
        <v>155</v>
      </c>
      <c r="E16" s="115" t="s">
        <v>174</v>
      </c>
      <c r="F16" s="75" t="s">
        <v>4</v>
      </c>
      <c r="G16" t="s">
        <v>48</v>
      </c>
      <c r="H16" s="75" t="s">
        <v>71</v>
      </c>
      <c r="I16" s="16" t="s">
        <v>243</v>
      </c>
      <c r="J16" s="115" t="s">
        <v>174</v>
      </c>
    </row>
    <row r="17" spans="1:10" ht="14.4" customHeight="1" thickBot="1" x14ac:dyDescent="0.35">
      <c r="A17" s="75" t="s">
        <v>71</v>
      </c>
      <c r="B17" t="s">
        <v>48</v>
      </c>
      <c r="C17" s="75" t="s">
        <v>7</v>
      </c>
      <c r="D17" s="77" t="s">
        <v>241</v>
      </c>
      <c r="E17" s="77" t="s">
        <v>72</v>
      </c>
    </row>
    <row r="19" spans="1:10" x14ac:dyDescent="0.3">
      <c r="A19" s="16" t="s">
        <v>52</v>
      </c>
      <c r="B19" s="39"/>
      <c r="D19" s="16"/>
      <c r="F19" s="16" t="s">
        <v>52</v>
      </c>
    </row>
    <row r="20" spans="1:10" ht="15" thickBot="1" x14ac:dyDescent="0.35">
      <c r="A20" s="75" t="s">
        <v>29</v>
      </c>
      <c r="B20" t="s">
        <v>48</v>
      </c>
      <c r="C20" s="75" t="s">
        <v>31</v>
      </c>
      <c r="D20" s="16" t="s">
        <v>170</v>
      </c>
      <c r="E20" s="77" t="s">
        <v>72</v>
      </c>
      <c r="F20" s="75" t="s">
        <v>27</v>
      </c>
      <c r="G20" t="s">
        <v>48</v>
      </c>
      <c r="H20" s="75" t="s">
        <v>31</v>
      </c>
      <c r="I20" s="16" t="s">
        <v>135</v>
      </c>
      <c r="J20" s="77" t="s">
        <v>72</v>
      </c>
    </row>
    <row r="21" spans="1:10" ht="15" thickBot="1" x14ac:dyDescent="0.35">
      <c r="A21" s="117" t="s">
        <v>178</v>
      </c>
      <c r="B21" t="s">
        <v>48</v>
      </c>
      <c r="C21" s="75" t="s">
        <v>27</v>
      </c>
      <c r="D21" s="77" t="s">
        <v>255</v>
      </c>
      <c r="E21" s="77" t="s">
        <v>72</v>
      </c>
    </row>
    <row r="23" spans="1:10" x14ac:dyDescent="0.3">
      <c r="A23" s="16" t="s">
        <v>9</v>
      </c>
      <c r="F23" s="16" t="s">
        <v>9</v>
      </c>
    </row>
    <row r="24" spans="1:10" ht="15" thickBot="1" x14ac:dyDescent="0.35">
      <c r="A24" s="75" t="s">
        <v>29</v>
      </c>
      <c r="B24" t="s">
        <v>48</v>
      </c>
      <c r="C24" s="75" t="s">
        <v>34</v>
      </c>
      <c r="D24" s="16" t="s">
        <v>253</v>
      </c>
      <c r="E24" s="77" t="s">
        <v>72</v>
      </c>
      <c r="F24" s="75" t="s">
        <v>29</v>
      </c>
      <c r="G24" t="s">
        <v>48</v>
      </c>
      <c r="H24" s="75" t="s">
        <v>5</v>
      </c>
      <c r="I24" s="16" t="s">
        <v>170</v>
      </c>
      <c r="J24" s="77" t="s">
        <v>72</v>
      </c>
    </row>
    <row r="25" spans="1:10" ht="15" thickBot="1" x14ac:dyDescent="0.35">
      <c r="A25" s="75" t="s">
        <v>5</v>
      </c>
      <c r="B25" t="s">
        <v>48</v>
      </c>
      <c r="C25" s="75" t="s">
        <v>21</v>
      </c>
      <c r="D25" s="16" t="s">
        <v>183</v>
      </c>
      <c r="E25" s="77" t="s">
        <v>72</v>
      </c>
      <c r="I25" s="40"/>
    </row>
    <row r="26" spans="1:10" x14ac:dyDescent="0.3">
      <c r="E26" s="30"/>
      <c r="I26" s="40"/>
    </row>
    <row r="27" spans="1:10" x14ac:dyDescent="0.3">
      <c r="A27" s="16" t="s">
        <v>66</v>
      </c>
      <c r="E27" s="30"/>
      <c r="F27" s="16" t="s">
        <v>66</v>
      </c>
      <c r="I27" s="40"/>
    </row>
    <row r="28" spans="1:10" ht="15" thickBot="1" x14ac:dyDescent="0.35">
      <c r="A28" s="75" t="s">
        <v>71</v>
      </c>
      <c r="B28" t="s">
        <v>48</v>
      </c>
      <c r="C28" s="75" t="s">
        <v>4</v>
      </c>
      <c r="D28" s="16" t="s">
        <v>237</v>
      </c>
      <c r="E28" s="77" t="s">
        <v>72</v>
      </c>
      <c r="F28" s="75" t="s">
        <v>71</v>
      </c>
      <c r="G28" t="s">
        <v>48</v>
      </c>
      <c r="H28" s="75" t="s">
        <v>113</v>
      </c>
      <c r="I28" s="16" t="s">
        <v>92</v>
      </c>
      <c r="J28" s="77" t="s">
        <v>72</v>
      </c>
    </row>
    <row r="29" spans="1:10" ht="15" thickBot="1" x14ac:dyDescent="0.35">
      <c r="A29" s="75" t="s">
        <v>7</v>
      </c>
      <c r="B29" t="s">
        <v>48</v>
      </c>
      <c r="C29" s="75" t="s">
        <v>113</v>
      </c>
      <c r="D29" s="16" t="s">
        <v>226</v>
      </c>
      <c r="E29" s="77" t="s">
        <v>72</v>
      </c>
      <c r="I29" s="40"/>
    </row>
    <row r="30" spans="1:10" x14ac:dyDescent="0.3">
      <c r="E30" s="30"/>
      <c r="I30" s="40"/>
    </row>
    <row r="31" spans="1:10" x14ac:dyDescent="0.3">
      <c r="A31" s="16" t="s">
        <v>32</v>
      </c>
      <c r="E31" s="30"/>
      <c r="F31" s="16" t="s">
        <v>32</v>
      </c>
      <c r="I31" s="40"/>
    </row>
    <row r="32" spans="1:10" ht="15" thickBot="1" x14ac:dyDescent="0.35">
      <c r="A32" s="75" t="s">
        <v>22</v>
      </c>
      <c r="B32" t="s">
        <v>48</v>
      </c>
      <c r="C32" s="75" t="s">
        <v>5</v>
      </c>
      <c r="D32" s="68" t="s">
        <v>177</v>
      </c>
      <c r="E32" s="77" t="s">
        <v>72</v>
      </c>
      <c r="F32" s="75" t="s">
        <v>22</v>
      </c>
      <c r="G32" t="s">
        <v>48</v>
      </c>
      <c r="H32" s="75" t="s">
        <v>25</v>
      </c>
      <c r="I32" s="16" t="s">
        <v>269</v>
      </c>
      <c r="J32" s="77" t="s">
        <v>72</v>
      </c>
    </row>
    <row r="33" spans="1:10" ht="15" thickBot="1" x14ac:dyDescent="0.35">
      <c r="A33" s="75" t="s">
        <v>0</v>
      </c>
      <c r="B33" t="s">
        <v>48</v>
      </c>
      <c r="C33" s="75" t="s">
        <v>25</v>
      </c>
      <c r="D33" s="68" t="s">
        <v>105</v>
      </c>
      <c r="E33" s="77" t="s">
        <v>72</v>
      </c>
      <c r="I33" s="40"/>
    </row>
    <row r="34" spans="1:10" x14ac:dyDescent="0.3">
      <c r="E34" s="30"/>
    </row>
    <row r="35" spans="1:10" x14ac:dyDescent="0.3">
      <c r="A35" s="16" t="s">
        <v>145</v>
      </c>
      <c r="E35" s="30"/>
      <c r="F35" s="16" t="s">
        <v>145</v>
      </c>
    </row>
    <row r="36" spans="1:10" ht="15" thickBot="1" x14ac:dyDescent="0.35">
      <c r="A36" s="75" t="s">
        <v>238</v>
      </c>
      <c r="B36" t="s">
        <v>48</v>
      </c>
      <c r="C36" s="75" t="s">
        <v>27</v>
      </c>
      <c r="D36" s="68" t="s">
        <v>54</v>
      </c>
      <c r="E36" s="115" t="s">
        <v>228</v>
      </c>
      <c r="F36" s="75" t="s">
        <v>238</v>
      </c>
      <c r="G36" t="s">
        <v>48</v>
      </c>
      <c r="H36" s="75" t="s">
        <v>23</v>
      </c>
      <c r="I36" s="68" t="s">
        <v>54</v>
      </c>
      <c r="J36" s="115" t="s">
        <v>228</v>
      </c>
    </row>
    <row r="37" spans="1:10" ht="15" thickBot="1" x14ac:dyDescent="0.35">
      <c r="A37" s="75" t="s">
        <v>23</v>
      </c>
      <c r="B37" t="s">
        <v>48</v>
      </c>
      <c r="C37" s="75" t="s">
        <v>19</v>
      </c>
      <c r="D37" s="76" t="s">
        <v>41</v>
      </c>
      <c r="E37" s="77" t="s">
        <v>72</v>
      </c>
    </row>
    <row r="38" spans="1:10" x14ac:dyDescent="0.3">
      <c r="E38" s="30"/>
    </row>
    <row r="39" spans="1:10" x14ac:dyDescent="0.3">
      <c r="A39" s="16" t="s">
        <v>67</v>
      </c>
      <c r="B39" s="39"/>
      <c r="E39" s="30"/>
      <c r="F39" s="16" t="s">
        <v>67</v>
      </c>
    </row>
    <row r="40" spans="1:10" ht="15" thickBot="1" x14ac:dyDescent="0.35">
      <c r="A40" s="75" t="s">
        <v>24</v>
      </c>
      <c r="B40" t="s">
        <v>48</v>
      </c>
      <c r="C40" s="75" t="s">
        <v>28</v>
      </c>
      <c r="D40" s="16" t="s">
        <v>24</v>
      </c>
      <c r="E40" s="77" t="s">
        <v>72</v>
      </c>
      <c r="F40" s="75" t="s">
        <v>24</v>
      </c>
      <c r="G40" t="s">
        <v>48</v>
      </c>
      <c r="H40" s="75" t="s">
        <v>71</v>
      </c>
      <c r="I40" s="16" t="s">
        <v>24</v>
      </c>
      <c r="J40" s="77" t="s">
        <v>72</v>
      </c>
    </row>
    <row r="41" spans="1:10" ht="15" thickBot="1" x14ac:dyDescent="0.35">
      <c r="A41" s="75" t="s">
        <v>71</v>
      </c>
      <c r="B41" t="s">
        <v>48</v>
      </c>
      <c r="C41" s="75" t="s">
        <v>30</v>
      </c>
      <c r="D41" s="77" t="s">
        <v>242</v>
      </c>
      <c r="E41" s="77" t="s">
        <v>72</v>
      </c>
    </row>
    <row r="43" spans="1:10" x14ac:dyDescent="0.3">
      <c r="A43" s="16" t="s">
        <v>68</v>
      </c>
      <c r="B43" s="39"/>
      <c r="E43" s="30"/>
      <c r="F43" s="16" t="s">
        <v>68</v>
      </c>
    </row>
    <row r="44" spans="1:10" ht="15" thickBot="1" x14ac:dyDescent="0.35">
      <c r="A44" s="75" t="s">
        <v>22</v>
      </c>
      <c r="B44" t="s">
        <v>48</v>
      </c>
      <c r="C44" s="75" t="s">
        <v>26</v>
      </c>
      <c r="D44" s="68" t="s">
        <v>239</v>
      </c>
      <c r="E44" s="77" t="s">
        <v>72</v>
      </c>
      <c r="F44" s="75" t="s">
        <v>3</v>
      </c>
      <c r="G44" t="s">
        <v>48</v>
      </c>
      <c r="H44" s="75" t="s">
        <v>26</v>
      </c>
      <c r="I44" s="16" t="s">
        <v>268</v>
      </c>
      <c r="J44" s="115" t="s">
        <v>228</v>
      </c>
    </row>
    <row r="45" spans="1:10" ht="15" thickBot="1" x14ac:dyDescent="0.35">
      <c r="A45" s="75" t="s">
        <v>2</v>
      </c>
      <c r="B45" t="s">
        <v>48</v>
      </c>
      <c r="C45" s="75" t="s">
        <v>3</v>
      </c>
      <c r="D45" s="16" t="s">
        <v>181</v>
      </c>
      <c r="E45" s="115" t="s">
        <v>174</v>
      </c>
    </row>
    <row r="47" spans="1:10" x14ac:dyDescent="0.3">
      <c r="A47" s="16" t="s">
        <v>69</v>
      </c>
      <c r="B47" s="39"/>
      <c r="F47" s="16" t="s">
        <v>69</v>
      </c>
    </row>
    <row r="48" spans="1:10" ht="15" thickBot="1" x14ac:dyDescent="0.35">
      <c r="A48" s="75" t="s">
        <v>24</v>
      </c>
      <c r="B48" t="s">
        <v>48</v>
      </c>
      <c r="C48" s="75" t="s">
        <v>1</v>
      </c>
      <c r="D48" s="77" t="s">
        <v>265</v>
      </c>
      <c r="E48" s="77" t="s">
        <v>72</v>
      </c>
      <c r="F48" s="75" t="s">
        <v>24</v>
      </c>
      <c r="G48" t="s">
        <v>48</v>
      </c>
      <c r="H48" s="75" t="s">
        <v>27</v>
      </c>
      <c r="I48" s="16" t="s">
        <v>265</v>
      </c>
      <c r="J48" s="77" t="s">
        <v>72</v>
      </c>
    </row>
    <row r="49" spans="1:10" ht="15" thickBot="1" x14ac:dyDescent="0.35">
      <c r="A49" s="75" t="s">
        <v>29</v>
      </c>
      <c r="B49" t="s">
        <v>48</v>
      </c>
      <c r="C49" s="75" t="s">
        <v>27</v>
      </c>
      <c r="D49" s="16" t="s">
        <v>254</v>
      </c>
      <c r="E49" s="77" t="s">
        <v>72</v>
      </c>
    </row>
    <row r="51" spans="1:10" x14ac:dyDescent="0.3">
      <c r="A51" s="16" t="s">
        <v>110</v>
      </c>
      <c r="B51" s="39"/>
      <c r="F51" s="16" t="s">
        <v>110</v>
      </c>
    </row>
    <row r="52" spans="1:10" ht="15" thickBot="1" x14ac:dyDescent="0.35">
      <c r="A52" s="75" t="s">
        <v>22</v>
      </c>
      <c r="B52" t="s">
        <v>48</v>
      </c>
      <c r="C52" s="75" t="s">
        <v>3</v>
      </c>
      <c r="D52" s="76" t="s">
        <v>262</v>
      </c>
      <c r="E52" s="115" t="s">
        <v>240</v>
      </c>
      <c r="F52" s="75" t="s">
        <v>22</v>
      </c>
      <c r="G52" t="s">
        <v>48</v>
      </c>
      <c r="H52" s="75" t="s">
        <v>5</v>
      </c>
      <c r="I52" s="76" t="s">
        <v>193</v>
      </c>
      <c r="J52" s="77" t="s">
        <v>72</v>
      </c>
    </row>
    <row r="53" spans="1:10" ht="15" thickBot="1" x14ac:dyDescent="0.35">
      <c r="A53" s="75" t="s">
        <v>5</v>
      </c>
      <c r="B53" t="s">
        <v>48</v>
      </c>
      <c r="C53" s="75" t="s">
        <v>20</v>
      </c>
      <c r="D53" s="76" t="s">
        <v>182</v>
      </c>
      <c r="E53" s="77" t="s">
        <v>72</v>
      </c>
    </row>
    <row r="55" spans="1:10" x14ac:dyDescent="0.3">
      <c r="A55" s="16" t="s">
        <v>140</v>
      </c>
      <c r="B55" s="39"/>
      <c r="F55" s="16" t="s">
        <v>140</v>
      </c>
    </row>
    <row r="56" spans="1:10" ht="15" thickBot="1" x14ac:dyDescent="0.35">
      <c r="A56" s="75" t="s">
        <v>19</v>
      </c>
      <c r="C56" s="75" t="s">
        <v>31</v>
      </c>
      <c r="D56" s="68" t="s">
        <v>89</v>
      </c>
      <c r="E56" s="77" t="s">
        <v>72</v>
      </c>
      <c r="F56" s="75" t="s">
        <v>19</v>
      </c>
      <c r="G56" t="s">
        <v>48</v>
      </c>
      <c r="H56" s="75" t="s">
        <v>0</v>
      </c>
      <c r="I56" s="68" t="s">
        <v>89</v>
      </c>
      <c r="J56" s="77" t="s">
        <v>72</v>
      </c>
    </row>
    <row r="57" spans="1:10" ht="15" thickBot="1" x14ac:dyDescent="0.35">
      <c r="A57" s="75" t="s">
        <v>0</v>
      </c>
      <c r="C57" s="75" t="s">
        <v>25</v>
      </c>
      <c r="D57" s="76" t="s">
        <v>151</v>
      </c>
      <c r="E57" s="77" t="s">
        <v>72</v>
      </c>
      <c r="F57" s="112"/>
      <c r="G57" s="112"/>
      <c r="H57" s="112"/>
      <c r="I57" s="112"/>
      <c r="J57" s="112"/>
    </row>
    <row r="58" spans="1:10" ht="15" thickBot="1" x14ac:dyDescent="0.35">
      <c r="E58" s="116"/>
      <c r="F58" s="16" t="s">
        <v>47</v>
      </c>
      <c r="H58" s="75" t="s">
        <v>5</v>
      </c>
    </row>
    <row r="59" spans="1:10" ht="15" thickBot="1" x14ac:dyDescent="0.35">
      <c r="C59" s="16" t="s">
        <v>246</v>
      </c>
      <c r="D59" t="s">
        <v>251</v>
      </c>
      <c r="F59" s="16" t="s">
        <v>49</v>
      </c>
      <c r="H59" s="75" t="s">
        <v>27</v>
      </c>
    </row>
    <row r="60" spans="1:10" ht="15" thickBot="1" x14ac:dyDescent="0.35">
      <c r="C60" s="16" t="s">
        <v>188</v>
      </c>
      <c r="D60" t="s">
        <v>252</v>
      </c>
      <c r="F60" s="16" t="str">
        <f>+F11</f>
        <v>D McIntosh Shield</v>
      </c>
      <c r="H60" s="75" t="s">
        <v>2</v>
      </c>
    </row>
    <row r="61" spans="1:10" ht="15" thickBot="1" x14ac:dyDescent="0.35">
      <c r="C61" s="16" t="s">
        <v>243</v>
      </c>
      <c r="D61" t="s">
        <v>257</v>
      </c>
      <c r="F61" s="16" t="str">
        <f>+F15</f>
        <v>Peter White Shield</v>
      </c>
      <c r="H61" s="75" t="s">
        <v>71</v>
      </c>
    </row>
    <row r="62" spans="1:10" ht="15" thickBot="1" x14ac:dyDescent="0.35">
      <c r="C62" s="16" t="s">
        <v>180</v>
      </c>
      <c r="D62" t="s">
        <v>189</v>
      </c>
      <c r="F62" s="16" t="s">
        <v>52</v>
      </c>
      <c r="H62" s="75" t="s">
        <v>27</v>
      </c>
    </row>
    <row r="63" spans="1:10" ht="15" thickBot="1" x14ac:dyDescent="0.35">
      <c r="C63" s="16" t="s">
        <v>39</v>
      </c>
      <c r="D63" t="s">
        <v>162</v>
      </c>
      <c r="F63" s="16" t="s">
        <v>9</v>
      </c>
      <c r="H63" s="75" t="s">
        <v>5</v>
      </c>
    </row>
    <row r="64" spans="1:10" ht="15" thickBot="1" x14ac:dyDescent="0.35">
      <c r="C64" s="16" t="s">
        <v>261</v>
      </c>
      <c r="D64" t="s">
        <v>256</v>
      </c>
      <c r="F64" s="16" t="s">
        <v>66</v>
      </c>
      <c r="H64" s="75" t="s">
        <v>71</v>
      </c>
    </row>
    <row r="65" spans="3:8" ht="15" thickBot="1" x14ac:dyDescent="0.35">
      <c r="C65" s="16" t="s">
        <v>187</v>
      </c>
      <c r="D65" t="s">
        <v>192</v>
      </c>
      <c r="F65" s="16" t="s">
        <v>270</v>
      </c>
      <c r="H65" s="75" t="s">
        <v>25</v>
      </c>
    </row>
    <row r="66" spans="3:8" ht="15" thickBot="1" x14ac:dyDescent="0.35">
      <c r="C66" s="76" t="s">
        <v>248</v>
      </c>
      <c r="D66" t="s">
        <v>160</v>
      </c>
      <c r="F66" s="16" t="s">
        <v>145</v>
      </c>
      <c r="H66" s="75" t="s">
        <v>3</v>
      </c>
    </row>
    <row r="67" spans="3:8" ht="15" thickBot="1" x14ac:dyDescent="0.35">
      <c r="C67" s="16" t="s">
        <v>179</v>
      </c>
      <c r="D67" t="s">
        <v>249</v>
      </c>
      <c r="F67" s="16" t="s">
        <v>67</v>
      </c>
      <c r="H67" s="75" t="s">
        <v>24</v>
      </c>
    </row>
    <row r="68" spans="3:8" ht="15" thickBot="1" x14ac:dyDescent="0.35">
      <c r="C68" s="16" t="s">
        <v>191</v>
      </c>
      <c r="F68" s="16" t="s">
        <v>68</v>
      </c>
      <c r="H68" s="75" t="s">
        <v>3</v>
      </c>
    </row>
    <row r="69" spans="3:8" ht="15" thickBot="1" x14ac:dyDescent="0.35">
      <c r="C69" s="16" t="s">
        <v>42</v>
      </c>
      <c r="F69" s="16" t="s">
        <v>69</v>
      </c>
      <c r="H69" s="75" t="s">
        <v>27</v>
      </c>
    </row>
    <row r="70" spans="3:8" ht="15" thickBot="1" x14ac:dyDescent="0.35">
      <c r="C70" s="16" t="s">
        <v>143</v>
      </c>
      <c r="F70" s="16" t="s">
        <v>110</v>
      </c>
      <c r="H70" s="75" t="s">
        <v>22</v>
      </c>
    </row>
    <row r="71" spans="3:8" ht="15" thickBot="1" x14ac:dyDescent="0.35">
      <c r="C71" s="16" t="s">
        <v>185</v>
      </c>
      <c r="F71" s="16" t="s">
        <v>140</v>
      </c>
      <c r="H71" s="75" t="s">
        <v>19</v>
      </c>
    </row>
    <row r="72" spans="3:8" x14ac:dyDescent="0.3">
      <c r="C72" s="16" t="s">
        <v>245</v>
      </c>
    </row>
    <row r="73" spans="3:8" x14ac:dyDescent="0.3">
      <c r="C73" s="16" t="s">
        <v>250</v>
      </c>
      <c r="F73" s="16"/>
    </row>
    <row r="74" spans="3:8" x14ac:dyDescent="0.3">
      <c r="C74" s="16" t="s">
        <v>176</v>
      </c>
    </row>
    <row r="75" spans="3:8" x14ac:dyDescent="0.3">
      <c r="C75" s="16" t="s">
        <v>190</v>
      </c>
    </row>
    <row r="76" spans="3:8" x14ac:dyDescent="0.3">
      <c r="C76" s="16" t="s">
        <v>44</v>
      </c>
    </row>
    <row r="77" spans="3:8" x14ac:dyDescent="0.3">
      <c r="C77" s="16" t="s">
        <v>247</v>
      </c>
    </row>
    <row r="78" spans="3:8" x14ac:dyDescent="0.3">
      <c r="C78" s="16" t="s">
        <v>244</v>
      </c>
    </row>
    <row r="79" spans="3:8" x14ac:dyDescent="0.3">
      <c r="C79" s="16" t="s">
        <v>186</v>
      </c>
    </row>
  </sheetData>
  <sortState xmlns:xlrd2="http://schemas.microsoft.com/office/spreadsheetml/2017/richdata2" ref="C59:C80">
    <sortCondition ref="C59:C80"/>
  </sortState>
  <pageMargins left="0.7" right="0.7" top="0.75" bottom="0.75" header="0.3" footer="0.3"/>
  <pageSetup paperSize="9" scale="68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6"/>
  <sheetViews>
    <sheetView showGridLines="0" workbookViewId="0">
      <selection activeCell="E7" sqref="E7"/>
    </sheetView>
  </sheetViews>
  <sheetFormatPr defaultRowHeight="14.4" x14ac:dyDescent="0.3"/>
  <sheetData>
    <row r="1" spans="1:17" x14ac:dyDescent="0.3">
      <c r="A1" s="16" t="s">
        <v>77</v>
      </c>
    </row>
    <row r="2" spans="1:17" x14ac:dyDescent="0.3">
      <c r="A2" s="16" t="s">
        <v>78</v>
      </c>
    </row>
    <row r="3" spans="1:17" x14ac:dyDescent="0.3">
      <c r="B3" t="s">
        <v>79</v>
      </c>
      <c r="C3" t="s">
        <v>38</v>
      </c>
      <c r="E3" t="s">
        <v>27</v>
      </c>
      <c r="J3" t="s">
        <v>89</v>
      </c>
    </row>
    <row r="4" spans="1:17" x14ac:dyDescent="0.3">
      <c r="B4" t="s">
        <v>5</v>
      </c>
      <c r="C4" t="s">
        <v>38</v>
      </c>
      <c r="E4" t="s">
        <v>23</v>
      </c>
      <c r="J4" t="s">
        <v>87</v>
      </c>
    </row>
    <row r="6" spans="1:17" x14ac:dyDescent="0.3">
      <c r="A6" s="16" t="s">
        <v>80</v>
      </c>
    </row>
    <row r="7" spans="1:17" x14ac:dyDescent="0.3">
      <c r="B7" t="s">
        <v>30</v>
      </c>
      <c r="C7" t="s">
        <v>38</v>
      </c>
      <c r="E7" t="s">
        <v>81</v>
      </c>
      <c r="J7" t="s">
        <v>94</v>
      </c>
      <c r="Q7" t="s">
        <v>95</v>
      </c>
    </row>
    <row r="8" spans="1:17" x14ac:dyDescent="0.3">
      <c r="B8" t="s">
        <v>70</v>
      </c>
      <c r="C8" t="s">
        <v>38</v>
      </c>
      <c r="E8" t="s">
        <v>2</v>
      </c>
      <c r="J8" t="s">
        <v>91</v>
      </c>
    </row>
    <row r="9" spans="1:17" ht="15" thickBot="1" x14ac:dyDescent="0.35">
      <c r="A9" s="1">
        <v>1</v>
      </c>
      <c r="B9" s="2" t="s">
        <v>30</v>
      </c>
      <c r="C9" s="45">
        <v>5</v>
      </c>
      <c r="D9" s="45">
        <v>0</v>
      </c>
      <c r="E9" s="45">
        <v>3</v>
      </c>
      <c r="F9" s="45">
        <v>0</v>
      </c>
      <c r="G9" s="45">
        <v>1</v>
      </c>
      <c r="H9" s="45">
        <v>1</v>
      </c>
      <c r="I9" s="45">
        <v>13</v>
      </c>
      <c r="J9" s="45">
        <v>534</v>
      </c>
      <c r="K9" s="45">
        <v>32</v>
      </c>
      <c r="L9" s="45">
        <v>466</v>
      </c>
      <c r="M9" s="46">
        <v>21</v>
      </c>
      <c r="N9" s="47">
        <f>+(J9/I9)/(L9/K9)</f>
        <v>2.8207329151535161</v>
      </c>
    </row>
    <row r="10" spans="1:17" ht="15" thickBot="1" x14ac:dyDescent="0.35">
      <c r="A10" s="1">
        <v>2</v>
      </c>
      <c r="B10" s="2" t="s">
        <v>70</v>
      </c>
      <c r="C10" s="45">
        <v>5</v>
      </c>
      <c r="D10" s="45">
        <v>0</v>
      </c>
      <c r="E10" s="45">
        <v>3</v>
      </c>
      <c r="F10" s="45">
        <v>0</v>
      </c>
      <c r="G10" s="45">
        <v>1</v>
      </c>
      <c r="H10" s="45">
        <v>1</v>
      </c>
      <c r="I10" s="45">
        <v>26</v>
      </c>
      <c r="J10" s="45">
        <v>499</v>
      </c>
      <c r="K10" s="45">
        <v>27</v>
      </c>
      <c r="L10" s="45">
        <v>481</v>
      </c>
      <c r="M10" s="46">
        <v>21</v>
      </c>
      <c r="N10" s="47">
        <f>+(J10/I10)/(L10/K10)</f>
        <v>1.0773228850151928</v>
      </c>
    </row>
    <row r="11" spans="1:17" ht="15" thickBot="1" x14ac:dyDescent="0.35">
      <c r="A11" s="1">
        <v>3</v>
      </c>
      <c r="B11" s="2" t="s">
        <v>2</v>
      </c>
      <c r="C11" s="45">
        <v>5</v>
      </c>
      <c r="D11" s="45">
        <v>0</v>
      </c>
      <c r="E11" s="45">
        <v>3</v>
      </c>
      <c r="F11" s="45">
        <v>0</v>
      </c>
      <c r="G11" s="45">
        <v>1</v>
      </c>
      <c r="H11" s="45">
        <v>1</v>
      </c>
      <c r="I11" s="45">
        <v>34</v>
      </c>
      <c r="J11" s="45">
        <v>493</v>
      </c>
      <c r="K11" s="45">
        <v>31</v>
      </c>
      <c r="L11" s="45">
        <v>444</v>
      </c>
      <c r="M11" s="46">
        <v>21</v>
      </c>
      <c r="N11" s="47">
        <f>+(J11/I11)/(L11/K11)</f>
        <v>1.0123873873873874</v>
      </c>
    </row>
    <row r="12" spans="1:17" ht="15" thickBot="1" x14ac:dyDescent="0.35">
      <c r="A12" s="1">
        <v>4</v>
      </c>
      <c r="B12" s="2" t="s">
        <v>31</v>
      </c>
      <c r="C12" s="45">
        <v>5</v>
      </c>
      <c r="D12" s="45">
        <v>0</v>
      </c>
      <c r="E12" s="45">
        <v>2</v>
      </c>
      <c r="F12" s="45">
        <v>0</v>
      </c>
      <c r="G12" s="45">
        <v>2</v>
      </c>
      <c r="H12" s="45">
        <v>1</v>
      </c>
      <c r="I12" s="45">
        <v>26</v>
      </c>
      <c r="J12" s="45">
        <v>585</v>
      </c>
      <c r="K12" s="45">
        <v>26</v>
      </c>
      <c r="L12" s="45">
        <v>583</v>
      </c>
      <c r="M12" s="46">
        <v>15</v>
      </c>
      <c r="N12" s="47">
        <f>+(J12/I12)/(L12/K12)</f>
        <v>1.0034305317324186</v>
      </c>
    </row>
    <row r="14" spans="1:17" x14ac:dyDescent="0.3">
      <c r="A14" s="16" t="s">
        <v>82</v>
      </c>
    </row>
    <row r="15" spans="1:17" x14ac:dyDescent="0.3">
      <c r="B15" t="s">
        <v>83</v>
      </c>
      <c r="C15" t="s">
        <v>38</v>
      </c>
      <c r="E15" t="s">
        <v>5</v>
      </c>
      <c r="J15" t="s">
        <v>88</v>
      </c>
    </row>
    <row r="16" spans="1:17" x14ac:dyDescent="0.3">
      <c r="B16" t="s">
        <v>25</v>
      </c>
      <c r="C16" t="s">
        <v>38</v>
      </c>
      <c r="E16" t="s">
        <v>23</v>
      </c>
      <c r="J16" t="s">
        <v>43</v>
      </c>
    </row>
    <row r="17" spans="1:17" ht="15" thickBot="1" x14ac:dyDescent="0.35">
      <c r="A17" s="1">
        <v>1</v>
      </c>
      <c r="B17" s="2" t="s">
        <v>83</v>
      </c>
      <c r="C17" s="45">
        <v>5</v>
      </c>
      <c r="D17" s="45">
        <v>0</v>
      </c>
      <c r="E17" s="45">
        <v>4</v>
      </c>
      <c r="F17" s="45">
        <v>0</v>
      </c>
      <c r="G17" s="45">
        <v>0</v>
      </c>
      <c r="H17" s="45">
        <v>1</v>
      </c>
      <c r="I17" s="45">
        <v>10</v>
      </c>
      <c r="J17" s="45">
        <v>382</v>
      </c>
      <c r="K17" s="45">
        <v>32</v>
      </c>
      <c r="L17" s="45">
        <v>352</v>
      </c>
      <c r="M17" s="46">
        <v>27</v>
      </c>
      <c r="N17" s="47">
        <f>+(J17/I17)/(L17/K17)</f>
        <v>3.4727272727272731</v>
      </c>
    </row>
    <row r="18" spans="1:17" ht="15" thickBot="1" x14ac:dyDescent="0.35">
      <c r="A18" s="1">
        <v>2</v>
      </c>
      <c r="B18" s="2" t="s">
        <v>25</v>
      </c>
      <c r="C18" s="45">
        <v>5</v>
      </c>
      <c r="D18" s="45">
        <v>0</v>
      </c>
      <c r="E18" s="45">
        <v>4</v>
      </c>
      <c r="F18" s="45">
        <v>0</v>
      </c>
      <c r="G18" s="45">
        <v>0</v>
      </c>
      <c r="H18" s="45">
        <v>1</v>
      </c>
      <c r="I18" s="45">
        <v>12</v>
      </c>
      <c r="J18" s="45">
        <v>494</v>
      </c>
      <c r="K18" s="45">
        <v>25</v>
      </c>
      <c r="L18" s="45">
        <v>423</v>
      </c>
      <c r="M18" s="46">
        <v>27</v>
      </c>
      <c r="N18" s="47">
        <f>+(J18/I18)/(L18/K18)</f>
        <v>2.4330181245074858</v>
      </c>
    </row>
    <row r="19" spans="1:17" ht="15" thickBot="1" x14ac:dyDescent="0.35">
      <c r="A19" s="1">
        <v>3</v>
      </c>
      <c r="B19" s="2" t="s">
        <v>23</v>
      </c>
      <c r="C19" s="45">
        <v>5</v>
      </c>
      <c r="D19" s="45">
        <v>0</v>
      </c>
      <c r="E19" s="45">
        <v>2</v>
      </c>
      <c r="F19" s="45">
        <v>0</v>
      </c>
      <c r="G19" s="45">
        <v>2</v>
      </c>
      <c r="H19" s="45">
        <v>1</v>
      </c>
      <c r="I19" s="45">
        <v>27</v>
      </c>
      <c r="J19" s="45">
        <v>603</v>
      </c>
      <c r="K19" s="45">
        <v>26</v>
      </c>
      <c r="L19" s="45">
        <v>567</v>
      </c>
      <c r="M19" s="46">
        <v>15</v>
      </c>
      <c r="N19" s="48">
        <f>+(J19/I19)/(L19/K19)</f>
        <v>1.0241034685479129</v>
      </c>
    </row>
    <row r="20" spans="1:17" ht="15" thickBot="1" x14ac:dyDescent="0.35">
      <c r="A20" s="1">
        <v>4</v>
      </c>
      <c r="B20" s="2" t="s">
        <v>5</v>
      </c>
      <c r="C20" s="45">
        <v>5</v>
      </c>
      <c r="D20" s="45">
        <v>0</v>
      </c>
      <c r="E20" s="45">
        <v>2</v>
      </c>
      <c r="F20" s="45">
        <v>0</v>
      </c>
      <c r="G20" s="45">
        <v>2</v>
      </c>
      <c r="H20" s="45">
        <v>1</v>
      </c>
      <c r="I20" s="45">
        <v>30</v>
      </c>
      <c r="J20" s="45">
        <v>537</v>
      </c>
      <c r="K20" s="45">
        <v>26</v>
      </c>
      <c r="L20" s="45">
        <v>456</v>
      </c>
      <c r="M20" s="46">
        <v>15</v>
      </c>
      <c r="N20" s="48">
        <f>+(J20/I20)/(L20/K20)</f>
        <v>1.0206140350877191</v>
      </c>
    </row>
    <row r="22" spans="1:17" x14ac:dyDescent="0.3">
      <c r="A22" s="16" t="s">
        <v>84</v>
      </c>
    </row>
    <row r="23" spans="1:17" x14ac:dyDescent="0.3">
      <c r="B23" t="s">
        <v>1</v>
      </c>
      <c r="C23" t="s">
        <v>38</v>
      </c>
      <c r="E23" t="s">
        <v>34</v>
      </c>
      <c r="J23" t="s">
        <v>90</v>
      </c>
      <c r="Q23" t="s">
        <v>96</v>
      </c>
    </row>
    <row r="24" spans="1:17" x14ac:dyDescent="0.3">
      <c r="B24" t="s">
        <v>4</v>
      </c>
      <c r="C24" t="s">
        <v>38</v>
      </c>
      <c r="E24" t="s">
        <v>26</v>
      </c>
      <c r="J24" t="s">
        <v>53</v>
      </c>
    </row>
    <row r="25" spans="1:17" ht="15" thickBot="1" x14ac:dyDescent="0.35">
      <c r="A25" s="1">
        <v>1</v>
      </c>
      <c r="B25" s="2" t="s">
        <v>1</v>
      </c>
      <c r="C25" s="45">
        <v>5</v>
      </c>
      <c r="D25" s="45">
        <v>0</v>
      </c>
      <c r="E25" s="45">
        <v>3</v>
      </c>
      <c r="F25" s="45">
        <v>0</v>
      </c>
      <c r="G25" s="45">
        <v>1</v>
      </c>
      <c r="H25" s="45">
        <v>1</v>
      </c>
      <c r="I25" s="45">
        <v>20</v>
      </c>
      <c r="J25" s="45">
        <v>527</v>
      </c>
      <c r="K25" s="45">
        <v>38</v>
      </c>
      <c r="L25" s="45">
        <v>416</v>
      </c>
      <c r="M25" s="46">
        <v>21</v>
      </c>
      <c r="N25" s="47">
        <f>+(J25/I25)/(L25/K25)</f>
        <v>2.406971153846154</v>
      </c>
    </row>
    <row r="26" spans="1:17" ht="15" thickBot="1" x14ac:dyDescent="0.35">
      <c r="A26" s="1">
        <v>2</v>
      </c>
      <c r="B26" s="2" t="s">
        <v>74</v>
      </c>
      <c r="C26" s="45">
        <v>5</v>
      </c>
      <c r="D26" s="45">
        <v>0</v>
      </c>
      <c r="E26" s="45">
        <v>3</v>
      </c>
      <c r="F26" s="45">
        <v>0</v>
      </c>
      <c r="G26" s="45">
        <v>1</v>
      </c>
      <c r="H26" s="45">
        <v>1</v>
      </c>
      <c r="I26" s="45">
        <v>28</v>
      </c>
      <c r="J26" s="45">
        <v>485</v>
      </c>
      <c r="K26" s="45">
        <v>32</v>
      </c>
      <c r="L26" s="45">
        <v>412</v>
      </c>
      <c r="M26" s="46">
        <v>21</v>
      </c>
      <c r="N26" s="47">
        <f>+(J26/I26)/(L26/K26)</f>
        <v>1.3453536754507629</v>
      </c>
    </row>
    <row r="27" spans="1:17" ht="15" thickBot="1" x14ac:dyDescent="0.35">
      <c r="A27" s="1">
        <v>3</v>
      </c>
      <c r="B27" s="2" t="s">
        <v>26</v>
      </c>
      <c r="C27" s="45">
        <v>5</v>
      </c>
      <c r="D27" s="45">
        <v>0</v>
      </c>
      <c r="E27" s="45">
        <v>3</v>
      </c>
      <c r="F27" s="45">
        <v>0</v>
      </c>
      <c r="G27" s="45">
        <v>1</v>
      </c>
      <c r="H27" s="45">
        <v>1</v>
      </c>
      <c r="I27" s="45">
        <v>29</v>
      </c>
      <c r="J27" s="45">
        <v>462</v>
      </c>
      <c r="K27" s="45">
        <v>33</v>
      </c>
      <c r="L27" s="45">
        <v>457</v>
      </c>
      <c r="M27" s="46">
        <v>21</v>
      </c>
      <c r="N27" s="47">
        <f>+(J27/I27)/(L27/K27)</f>
        <v>1.1503810458009509</v>
      </c>
    </row>
    <row r="28" spans="1:17" ht="15" thickBot="1" x14ac:dyDescent="0.35">
      <c r="A28" s="1">
        <v>4</v>
      </c>
      <c r="B28" s="2" t="s">
        <v>34</v>
      </c>
      <c r="C28" s="45">
        <v>5</v>
      </c>
      <c r="D28" s="45">
        <v>0</v>
      </c>
      <c r="E28" s="45">
        <v>1</v>
      </c>
      <c r="F28" s="45">
        <v>0</v>
      </c>
      <c r="G28" s="45">
        <v>3</v>
      </c>
      <c r="H28" s="45">
        <v>1</v>
      </c>
      <c r="I28" s="45">
        <v>40</v>
      </c>
      <c r="J28" s="45">
        <v>441</v>
      </c>
      <c r="K28" s="45">
        <v>28</v>
      </c>
      <c r="L28" s="45">
        <v>418</v>
      </c>
      <c r="M28" s="46">
        <v>9</v>
      </c>
      <c r="N28" s="47">
        <f>+(J28/I28)/(L28/K28)</f>
        <v>0.73851674641148324</v>
      </c>
    </row>
    <row r="30" spans="1:17" x14ac:dyDescent="0.3">
      <c r="A30" s="16" t="s">
        <v>85</v>
      </c>
    </row>
    <row r="31" spans="1:17" x14ac:dyDescent="0.3">
      <c r="B31" t="s">
        <v>3</v>
      </c>
      <c r="C31" t="s">
        <v>38</v>
      </c>
      <c r="E31" t="s">
        <v>35</v>
      </c>
      <c r="J31" t="s">
        <v>92</v>
      </c>
    </row>
    <row r="32" spans="1:17" x14ac:dyDescent="0.3">
      <c r="B32" t="s">
        <v>86</v>
      </c>
      <c r="C32" t="s">
        <v>38</v>
      </c>
      <c r="E32" t="s">
        <v>29</v>
      </c>
      <c r="J32" t="s">
        <v>93</v>
      </c>
    </row>
    <row r="33" spans="1:14" ht="15" thickBot="1" x14ac:dyDescent="0.35">
      <c r="A33" s="1">
        <v>1</v>
      </c>
      <c r="B33" s="2" t="s">
        <v>3</v>
      </c>
      <c r="C33" s="45">
        <v>5</v>
      </c>
      <c r="D33" s="45">
        <v>0</v>
      </c>
      <c r="E33" s="45">
        <v>3</v>
      </c>
      <c r="F33" s="45">
        <v>0</v>
      </c>
      <c r="G33" s="45">
        <v>1</v>
      </c>
      <c r="H33" s="45">
        <v>1</v>
      </c>
      <c r="I33" s="45">
        <v>20</v>
      </c>
      <c r="J33" s="45">
        <v>612</v>
      </c>
      <c r="K33" s="45">
        <v>29</v>
      </c>
      <c r="L33" s="45">
        <v>560</v>
      </c>
      <c r="M33" s="46">
        <v>27</v>
      </c>
      <c r="N33" s="47">
        <f>+(J33/I33)/(L33/K33)</f>
        <v>1.5846428571428572</v>
      </c>
    </row>
    <row r="34" spans="1:14" ht="15" thickBot="1" x14ac:dyDescent="0.35">
      <c r="A34" s="1">
        <v>2</v>
      </c>
      <c r="B34" s="2" t="s">
        <v>86</v>
      </c>
      <c r="C34" s="45">
        <v>5</v>
      </c>
      <c r="D34" s="45">
        <v>0</v>
      </c>
      <c r="E34" s="45">
        <v>3</v>
      </c>
      <c r="F34" s="45">
        <v>0</v>
      </c>
      <c r="G34" s="45">
        <v>1</v>
      </c>
      <c r="H34" s="45">
        <v>1</v>
      </c>
      <c r="I34" s="45">
        <v>24</v>
      </c>
      <c r="J34" s="45">
        <v>609</v>
      </c>
      <c r="K34" s="45">
        <v>25</v>
      </c>
      <c r="L34" s="45">
        <v>592</v>
      </c>
      <c r="M34" s="46">
        <v>21</v>
      </c>
      <c r="N34" s="47">
        <f>+(J34/I34)/(L34/K34)</f>
        <v>1.0715793918918919</v>
      </c>
    </row>
    <row r="35" spans="1:14" ht="15" thickBot="1" x14ac:dyDescent="0.35">
      <c r="A35" s="1">
        <v>3</v>
      </c>
      <c r="B35" s="2" t="s">
        <v>29</v>
      </c>
      <c r="C35" s="45">
        <v>5</v>
      </c>
      <c r="D35" s="45">
        <v>0</v>
      </c>
      <c r="E35" s="45">
        <v>2</v>
      </c>
      <c r="F35" s="45">
        <v>0</v>
      </c>
      <c r="G35" s="45">
        <v>2</v>
      </c>
      <c r="H35" s="45">
        <v>1</v>
      </c>
      <c r="I35" s="45">
        <v>23</v>
      </c>
      <c r="J35" s="45">
        <v>531</v>
      </c>
      <c r="K35" s="45">
        <v>30</v>
      </c>
      <c r="L35" s="45">
        <v>498</v>
      </c>
      <c r="M35" s="46">
        <v>15</v>
      </c>
      <c r="N35" s="47">
        <f>+(J35/I35)/(L35/K35)</f>
        <v>1.3907805133577786</v>
      </c>
    </row>
    <row r="36" spans="1:14" ht="15" thickBot="1" x14ac:dyDescent="0.35">
      <c r="A36" s="1">
        <v>4</v>
      </c>
      <c r="B36" s="2" t="s">
        <v>35</v>
      </c>
      <c r="C36" s="45">
        <v>5</v>
      </c>
      <c r="D36" s="45">
        <v>0</v>
      </c>
      <c r="E36" s="45">
        <v>2</v>
      </c>
      <c r="F36" s="45">
        <v>0</v>
      </c>
      <c r="G36" s="45">
        <v>2</v>
      </c>
      <c r="H36" s="45">
        <v>1</v>
      </c>
      <c r="I36" s="45">
        <v>17</v>
      </c>
      <c r="J36" s="45">
        <v>458</v>
      </c>
      <c r="K36" s="45">
        <v>21</v>
      </c>
      <c r="L36" s="45">
        <v>435</v>
      </c>
      <c r="M36" s="46">
        <v>15</v>
      </c>
      <c r="N36" s="47">
        <f>+(J36/I36)/(L36/K36)</f>
        <v>1.3006085192697767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118"/>
  <sheetViews>
    <sheetView showGridLines="0" topLeftCell="A91" workbookViewId="0">
      <selection activeCell="B4" sqref="B4"/>
    </sheetView>
  </sheetViews>
  <sheetFormatPr defaultRowHeight="14.4" x14ac:dyDescent="0.3"/>
  <cols>
    <col min="1" max="1" width="4.6640625" bestFit="1" customWidth="1"/>
    <col min="2" max="2" width="22.33203125" bestFit="1" customWidth="1"/>
    <col min="3" max="3" width="2.109375" bestFit="1" customWidth="1"/>
    <col min="5" max="13" width="7.44140625" customWidth="1"/>
    <col min="15" max="15" width="9.6640625" bestFit="1" customWidth="1"/>
    <col min="16" max="16" width="17.6640625" bestFit="1" customWidth="1"/>
    <col min="17" max="17" width="2" bestFit="1" customWidth="1"/>
    <col min="18" max="18" width="4" bestFit="1" customWidth="1"/>
    <col min="19" max="21" width="1.44140625" bestFit="1" customWidth="1"/>
    <col min="22" max="22" width="2.109375" bestFit="1" customWidth="1"/>
    <col min="23" max="23" width="2.6640625" bestFit="1" customWidth="1"/>
    <col min="24" max="24" width="2.109375" bestFit="1" customWidth="1"/>
    <col min="25" max="25" width="2.6640625" bestFit="1" customWidth="1"/>
    <col min="26" max="26" width="2.5546875" bestFit="1" customWidth="1"/>
    <col min="27" max="27" width="3.6640625" bestFit="1" customWidth="1"/>
  </cols>
  <sheetData>
    <row r="1" spans="1:27" x14ac:dyDescent="0.3">
      <c r="A1" t="s">
        <v>107</v>
      </c>
      <c r="O1" s="11" t="s">
        <v>103</v>
      </c>
    </row>
    <row r="2" spans="1:27" ht="15" thickBot="1" x14ac:dyDescent="0.35">
      <c r="A2" s="1">
        <v>1</v>
      </c>
      <c r="B2" s="2" t="s">
        <v>23</v>
      </c>
      <c r="C2" s="56">
        <v>11</v>
      </c>
      <c r="E2" s="56">
        <v>9</v>
      </c>
      <c r="F2" s="56">
        <v>2</v>
      </c>
      <c r="G2" s="56">
        <v>0</v>
      </c>
      <c r="H2" s="56">
        <v>88</v>
      </c>
      <c r="I2" s="56">
        <v>2204</v>
      </c>
      <c r="J2" s="56">
        <v>108</v>
      </c>
      <c r="K2" s="56">
        <v>1731</v>
      </c>
      <c r="L2" s="20">
        <f>+(E2*6)+(G2*3)</f>
        <v>54</v>
      </c>
      <c r="M2" s="21">
        <f t="shared" ref="M2:M13" si="0">+(I2/H2)/(K2/J2)</f>
        <v>1.5626280132345991</v>
      </c>
      <c r="O2" s="1">
        <v>1</v>
      </c>
      <c r="P2" s="2" t="s">
        <v>0</v>
      </c>
      <c r="Q2" s="45">
        <v>7</v>
      </c>
      <c r="R2" s="45">
        <v>0</v>
      </c>
      <c r="S2" s="45">
        <v>6</v>
      </c>
      <c r="T2" s="45">
        <v>0</v>
      </c>
      <c r="U2" s="45">
        <v>1</v>
      </c>
      <c r="V2" s="45">
        <v>30</v>
      </c>
      <c r="W2" s="45">
        <v>788</v>
      </c>
      <c r="X2" s="45">
        <v>45</v>
      </c>
      <c r="Y2" s="45">
        <v>523</v>
      </c>
      <c r="Z2" s="20">
        <f t="shared" ref="Z2:Z8" si="1">+(S2*6)+(U2*3)</f>
        <v>39</v>
      </c>
      <c r="AA2" s="21">
        <f t="shared" ref="AA2:AA8" si="2">+(W2/V2)/(Y2/X2)</f>
        <v>2.2600382409177819</v>
      </c>
    </row>
    <row r="3" spans="1:27" ht="15" thickBot="1" x14ac:dyDescent="0.35">
      <c r="A3" s="1">
        <v>2</v>
      </c>
      <c r="B3" s="2" t="s">
        <v>5</v>
      </c>
      <c r="C3" s="56">
        <v>11</v>
      </c>
      <c r="E3" s="56">
        <v>8</v>
      </c>
      <c r="F3" s="56">
        <v>3</v>
      </c>
      <c r="G3" s="56">
        <v>0</v>
      </c>
      <c r="H3" s="56">
        <v>74</v>
      </c>
      <c r="I3" s="56">
        <v>1728</v>
      </c>
      <c r="J3" s="56">
        <v>98</v>
      </c>
      <c r="K3" s="56">
        <v>1844</v>
      </c>
      <c r="L3" s="20">
        <f>+(E3*6)+(G3*3)</f>
        <v>48</v>
      </c>
      <c r="M3" s="21">
        <f t="shared" si="0"/>
        <v>1.2410154188896054</v>
      </c>
      <c r="O3" s="1">
        <v>2</v>
      </c>
      <c r="P3" s="2" t="s">
        <v>55</v>
      </c>
      <c r="Q3" s="45">
        <v>7</v>
      </c>
      <c r="R3" s="45">
        <v>0</v>
      </c>
      <c r="S3" s="45">
        <v>6</v>
      </c>
      <c r="T3" s="45">
        <v>1</v>
      </c>
      <c r="U3" s="45">
        <v>0</v>
      </c>
      <c r="V3" s="45">
        <v>35</v>
      </c>
      <c r="W3" s="45">
        <v>905</v>
      </c>
      <c r="X3" s="45">
        <v>61</v>
      </c>
      <c r="Y3" s="45">
        <v>531</v>
      </c>
      <c r="Z3" s="20">
        <f t="shared" si="1"/>
        <v>36</v>
      </c>
      <c r="AA3" s="21">
        <f t="shared" si="2"/>
        <v>2.9704062415926824</v>
      </c>
    </row>
    <row r="4" spans="1:27" ht="15" thickBot="1" x14ac:dyDescent="0.35">
      <c r="A4" s="1">
        <v>3</v>
      </c>
      <c r="B4" s="2" t="s">
        <v>86</v>
      </c>
      <c r="C4" s="56">
        <v>11</v>
      </c>
      <c r="E4" s="56">
        <v>7</v>
      </c>
      <c r="F4" s="56">
        <v>4</v>
      </c>
      <c r="G4" s="56">
        <v>0</v>
      </c>
      <c r="H4" s="56">
        <v>84</v>
      </c>
      <c r="I4" s="56">
        <v>1862</v>
      </c>
      <c r="J4" s="56">
        <v>103</v>
      </c>
      <c r="K4" s="56">
        <v>1835</v>
      </c>
      <c r="L4" s="20">
        <f>+(E4*6)+(G4*3)</f>
        <v>42</v>
      </c>
      <c r="M4" s="21">
        <f t="shared" si="0"/>
        <v>1.2442325158946412</v>
      </c>
      <c r="O4" s="1">
        <v>3</v>
      </c>
      <c r="P4" s="2" t="s">
        <v>102</v>
      </c>
      <c r="Q4" s="45">
        <v>7</v>
      </c>
      <c r="R4" s="45">
        <v>0</v>
      </c>
      <c r="S4" s="45">
        <v>4</v>
      </c>
      <c r="T4" s="45">
        <v>1</v>
      </c>
      <c r="U4" s="45">
        <v>2</v>
      </c>
      <c r="V4" s="45">
        <v>42</v>
      </c>
      <c r="W4" s="45">
        <v>791</v>
      </c>
      <c r="X4" s="45">
        <v>44</v>
      </c>
      <c r="Y4" s="45">
        <v>468</v>
      </c>
      <c r="Z4" s="20">
        <f t="shared" si="1"/>
        <v>30</v>
      </c>
      <c r="AA4" s="21">
        <f t="shared" si="2"/>
        <v>1.7706552706552705</v>
      </c>
    </row>
    <row r="5" spans="1:27" ht="15" thickBot="1" x14ac:dyDescent="0.35">
      <c r="A5" s="1">
        <v>4</v>
      </c>
      <c r="B5" s="2" t="s">
        <v>30</v>
      </c>
      <c r="C5" s="56">
        <v>11</v>
      </c>
      <c r="E5" s="56">
        <v>6</v>
      </c>
      <c r="F5" s="56">
        <v>5</v>
      </c>
      <c r="G5" s="56">
        <v>0</v>
      </c>
      <c r="H5" s="56">
        <v>85</v>
      </c>
      <c r="I5" s="56">
        <v>1908</v>
      </c>
      <c r="J5" s="56">
        <v>107</v>
      </c>
      <c r="K5" s="56">
        <v>1894</v>
      </c>
      <c r="L5" s="20">
        <f>+(E5*6)+(G5*3)+4</f>
        <v>40</v>
      </c>
      <c r="M5" s="21">
        <f t="shared" si="0"/>
        <v>1.2681284551835517</v>
      </c>
      <c r="N5" s="55"/>
      <c r="O5" s="1">
        <v>4</v>
      </c>
      <c r="P5" s="2" t="s">
        <v>37</v>
      </c>
      <c r="Q5" s="45">
        <v>7</v>
      </c>
      <c r="R5" s="45">
        <v>0</v>
      </c>
      <c r="S5" s="45">
        <v>3</v>
      </c>
      <c r="T5" s="45">
        <v>2</v>
      </c>
      <c r="U5" s="45">
        <v>2</v>
      </c>
      <c r="V5" s="45">
        <v>45</v>
      </c>
      <c r="W5" s="45">
        <v>698</v>
      </c>
      <c r="X5" s="45">
        <v>45</v>
      </c>
      <c r="Y5" s="45">
        <v>799</v>
      </c>
      <c r="Z5" s="27">
        <f t="shared" si="1"/>
        <v>24</v>
      </c>
      <c r="AA5" s="28">
        <f t="shared" si="2"/>
        <v>0.87359198998748433</v>
      </c>
    </row>
    <row r="6" spans="1:27" ht="15" thickBot="1" x14ac:dyDescent="0.35">
      <c r="A6" s="4">
        <v>5</v>
      </c>
      <c r="B6" s="50" t="s">
        <v>22</v>
      </c>
      <c r="C6" s="57">
        <v>11</v>
      </c>
      <c r="E6" s="57">
        <v>6</v>
      </c>
      <c r="F6" s="57">
        <v>4</v>
      </c>
      <c r="G6" s="57">
        <v>1</v>
      </c>
      <c r="H6" s="57">
        <v>80</v>
      </c>
      <c r="I6" s="57">
        <v>1692</v>
      </c>
      <c r="J6" s="57">
        <v>95</v>
      </c>
      <c r="K6" s="57">
        <v>1900</v>
      </c>
      <c r="L6" s="23">
        <f t="shared" ref="L6:L13" si="3">+(E6*6)+(G6*3)</f>
        <v>39</v>
      </c>
      <c r="M6" s="42">
        <f t="shared" si="0"/>
        <v>1.0574999999999999</v>
      </c>
      <c r="O6" s="4">
        <v>5</v>
      </c>
      <c r="P6" s="50" t="s">
        <v>19</v>
      </c>
      <c r="Q6" s="51">
        <v>7</v>
      </c>
      <c r="R6" s="51">
        <v>0</v>
      </c>
      <c r="S6" s="51">
        <v>3</v>
      </c>
      <c r="T6" s="51">
        <v>3</v>
      </c>
      <c r="U6" s="51">
        <v>1</v>
      </c>
      <c r="V6" s="51">
        <v>35</v>
      </c>
      <c r="W6" s="51">
        <v>651</v>
      </c>
      <c r="X6" s="51">
        <v>43</v>
      </c>
      <c r="Y6" s="51">
        <v>661</v>
      </c>
      <c r="Z6" s="23">
        <f t="shared" si="1"/>
        <v>21</v>
      </c>
      <c r="AA6" s="24">
        <f t="shared" si="2"/>
        <v>1.2099848714069592</v>
      </c>
    </row>
    <row r="7" spans="1:27" ht="15" thickBot="1" x14ac:dyDescent="0.35">
      <c r="A7" s="4">
        <v>6</v>
      </c>
      <c r="B7" s="50" t="s">
        <v>2</v>
      </c>
      <c r="C7" s="57">
        <v>11</v>
      </c>
      <c r="E7" s="57">
        <v>6</v>
      </c>
      <c r="F7" s="57">
        <v>5</v>
      </c>
      <c r="G7" s="57">
        <v>0</v>
      </c>
      <c r="H7" s="57">
        <v>94</v>
      </c>
      <c r="I7" s="57">
        <v>2006</v>
      </c>
      <c r="J7" s="57">
        <v>95</v>
      </c>
      <c r="K7" s="57">
        <v>2025</v>
      </c>
      <c r="L7" s="23">
        <f t="shared" si="3"/>
        <v>36</v>
      </c>
      <c r="M7" s="43">
        <f t="shared" si="0"/>
        <v>1.0011557656947727</v>
      </c>
      <c r="N7" s="55"/>
      <c r="O7" s="4">
        <v>6</v>
      </c>
      <c r="P7" s="50" t="s">
        <v>1</v>
      </c>
      <c r="Q7" s="51">
        <v>7</v>
      </c>
      <c r="R7" s="51">
        <v>0</v>
      </c>
      <c r="S7" s="51">
        <v>2</v>
      </c>
      <c r="T7" s="51">
        <v>2</v>
      </c>
      <c r="U7" s="51">
        <v>3</v>
      </c>
      <c r="V7" s="51">
        <v>48</v>
      </c>
      <c r="W7" s="51">
        <v>654</v>
      </c>
      <c r="X7" s="51">
        <v>51</v>
      </c>
      <c r="Y7" s="51">
        <v>821</v>
      </c>
      <c r="Z7" s="23">
        <f t="shared" si="1"/>
        <v>21</v>
      </c>
      <c r="AA7" s="24">
        <f t="shared" si="2"/>
        <v>0.84637637028014623</v>
      </c>
    </row>
    <row r="8" spans="1:27" ht="15" thickBot="1" x14ac:dyDescent="0.35">
      <c r="A8" s="4">
        <v>7</v>
      </c>
      <c r="B8" s="50" t="s">
        <v>25</v>
      </c>
      <c r="C8" s="57">
        <v>11</v>
      </c>
      <c r="E8" s="57">
        <v>5</v>
      </c>
      <c r="F8" s="57">
        <v>5</v>
      </c>
      <c r="G8" s="57">
        <v>1</v>
      </c>
      <c r="H8" s="57">
        <v>88</v>
      </c>
      <c r="I8" s="57">
        <v>2263</v>
      </c>
      <c r="J8" s="57">
        <v>82</v>
      </c>
      <c r="K8" s="57">
        <v>1997</v>
      </c>
      <c r="L8" s="23">
        <f t="shared" si="3"/>
        <v>33</v>
      </c>
      <c r="M8" s="42">
        <f t="shared" si="0"/>
        <v>1.0559361769927618</v>
      </c>
      <c r="N8" s="55"/>
      <c r="O8" s="4">
        <v>7</v>
      </c>
      <c r="P8" s="50" t="s">
        <v>30</v>
      </c>
      <c r="Q8" s="51">
        <v>7</v>
      </c>
      <c r="R8" s="51">
        <v>0</v>
      </c>
      <c r="S8" s="51">
        <v>2</v>
      </c>
      <c r="T8" s="51">
        <v>3</v>
      </c>
      <c r="U8" s="51">
        <v>2</v>
      </c>
      <c r="V8" s="51">
        <v>51</v>
      </c>
      <c r="W8" s="51">
        <v>492</v>
      </c>
      <c r="X8" s="51">
        <v>36</v>
      </c>
      <c r="Y8" s="51">
        <v>845</v>
      </c>
      <c r="Z8" s="23">
        <f t="shared" si="1"/>
        <v>18</v>
      </c>
      <c r="AA8" s="24">
        <f t="shared" si="2"/>
        <v>0.41099895579533585</v>
      </c>
    </row>
    <row r="9" spans="1:27" ht="15" thickBot="1" x14ac:dyDescent="0.35">
      <c r="A9" s="4">
        <v>8</v>
      </c>
      <c r="B9" s="50" t="s">
        <v>27</v>
      </c>
      <c r="C9" s="57">
        <v>11</v>
      </c>
      <c r="E9" s="57">
        <v>5</v>
      </c>
      <c r="F9" s="57">
        <v>6</v>
      </c>
      <c r="G9" s="57">
        <v>0</v>
      </c>
      <c r="H9" s="57">
        <v>92</v>
      </c>
      <c r="I9" s="57">
        <v>2125</v>
      </c>
      <c r="J9" s="57">
        <v>94</v>
      </c>
      <c r="K9" s="57">
        <v>2031</v>
      </c>
      <c r="L9" s="23">
        <f t="shared" si="3"/>
        <v>30</v>
      </c>
      <c r="M9" s="43">
        <f t="shared" si="0"/>
        <v>1.0690278937340785</v>
      </c>
      <c r="N9" s="55"/>
      <c r="O9" s="11" t="s">
        <v>104</v>
      </c>
    </row>
    <row r="10" spans="1:27" ht="15" thickBot="1" x14ac:dyDescent="0.35">
      <c r="A10" s="4">
        <v>9</v>
      </c>
      <c r="B10" s="50" t="s">
        <v>31</v>
      </c>
      <c r="C10" s="57">
        <v>11</v>
      </c>
      <c r="E10" s="57">
        <v>5</v>
      </c>
      <c r="F10" s="57">
        <v>6</v>
      </c>
      <c r="G10" s="57">
        <v>0</v>
      </c>
      <c r="H10" s="57">
        <v>115</v>
      </c>
      <c r="I10" s="57">
        <v>2385</v>
      </c>
      <c r="J10" s="57">
        <v>84</v>
      </c>
      <c r="K10" s="57">
        <v>1988</v>
      </c>
      <c r="L10" s="23">
        <f t="shared" si="3"/>
        <v>30</v>
      </c>
      <c r="M10" s="43">
        <f t="shared" si="0"/>
        <v>0.87630128597672996</v>
      </c>
      <c r="N10" s="55"/>
      <c r="O10" s="1">
        <v>1</v>
      </c>
      <c r="P10" s="2" t="s">
        <v>33</v>
      </c>
      <c r="Q10" s="45">
        <v>7</v>
      </c>
      <c r="R10" s="45">
        <v>0</v>
      </c>
      <c r="S10" s="45">
        <v>6</v>
      </c>
      <c r="T10" s="45">
        <v>0</v>
      </c>
      <c r="U10" s="45">
        <v>1</v>
      </c>
      <c r="V10" s="45">
        <v>22</v>
      </c>
      <c r="W10" s="45">
        <v>954</v>
      </c>
      <c r="X10" s="45">
        <v>40</v>
      </c>
      <c r="Y10" s="45">
        <v>634</v>
      </c>
      <c r="Z10" s="20">
        <f t="shared" ref="Z10:Z15" si="4">+(S10*6)+(U10*3)</f>
        <v>39</v>
      </c>
      <c r="AA10" s="21">
        <f t="shared" ref="AA10:AA15" si="5">+(W10/V10)/(Y10/X10)</f>
        <v>2.7358761112704335</v>
      </c>
    </row>
    <row r="11" spans="1:27" ht="15" thickBot="1" x14ac:dyDescent="0.35">
      <c r="A11" s="4">
        <v>10</v>
      </c>
      <c r="B11" s="50" t="s">
        <v>6</v>
      </c>
      <c r="C11" s="57">
        <v>11</v>
      </c>
      <c r="E11" s="57">
        <v>4</v>
      </c>
      <c r="F11" s="57">
        <v>7</v>
      </c>
      <c r="G11" s="57">
        <v>0</v>
      </c>
      <c r="H11" s="57">
        <v>103</v>
      </c>
      <c r="I11" s="57">
        <v>2011</v>
      </c>
      <c r="J11" s="57">
        <v>91</v>
      </c>
      <c r="K11" s="57">
        <v>1969</v>
      </c>
      <c r="L11" s="23">
        <f t="shared" si="3"/>
        <v>24</v>
      </c>
      <c r="M11" s="43">
        <f t="shared" si="0"/>
        <v>0.90234064899140565</v>
      </c>
      <c r="N11" s="55"/>
      <c r="O11" s="1">
        <v>2</v>
      </c>
      <c r="P11" s="2" t="s">
        <v>31</v>
      </c>
      <c r="Q11" s="45">
        <v>7</v>
      </c>
      <c r="R11" s="45">
        <v>0</v>
      </c>
      <c r="S11" s="45">
        <v>5</v>
      </c>
      <c r="T11" s="45">
        <v>0</v>
      </c>
      <c r="U11" s="45">
        <v>2</v>
      </c>
      <c r="V11" s="45">
        <v>22</v>
      </c>
      <c r="W11" s="45">
        <v>999</v>
      </c>
      <c r="X11" s="45">
        <v>51</v>
      </c>
      <c r="Y11" s="45">
        <v>487</v>
      </c>
      <c r="Z11" s="20">
        <f t="shared" si="4"/>
        <v>36</v>
      </c>
      <c r="AA11" s="21">
        <f t="shared" si="5"/>
        <v>4.7553668097815942</v>
      </c>
    </row>
    <row r="12" spans="1:27" ht="15" thickBot="1" x14ac:dyDescent="0.35">
      <c r="A12" s="4">
        <v>11</v>
      </c>
      <c r="B12" s="50" t="s">
        <v>19</v>
      </c>
      <c r="C12" s="57">
        <v>11</v>
      </c>
      <c r="E12" s="57">
        <v>4</v>
      </c>
      <c r="F12" s="57">
        <v>7</v>
      </c>
      <c r="G12" s="57">
        <v>0</v>
      </c>
      <c r="H12" s="57">
        <v>105</v>
      </c>
      <c r="I12" s="57">
        <v>2094</v>
      </c>
      <c r="J12" s="57">
        <v>87</v>
      </c>
      <c r="K12" s="57">
        <v>2152</v>
      </c>
      <c r="L12" s="23">
        <f t="shared" si="3"/>
        <v>24</v>
      </c>
      <c r="M12" s="43">
        <f t="shared" si="0"/>
        <v>0.80624004248539571</v>
      </c>
      <c r="N12" s="55"/>
      <c r="O12" s="1">
        <v>3</v>
      </c>
      <c r="P12" s="2" t="s">
        <v>26</v>
      </c>
      <c r="Q12" s="45">
        <v>7</v>
      </c>
      <c r="R12" s="45">
        <v>0</v>
      </c>
      <c r="S12" s="45">
        <v>4</v>
      </c>
      <c r="T12" s="45">
        <v>2</v>
      </c>
      <c r="U12" s="45">
        <v>1</v>
      </c>
      <c r="V12" s="45">
        <v>27</v>
      </c>
      <c r="W12" s="45">
        <v>838</v>
      </c>
      <c r="X12" s="45">
        <v>38</v>
      </c>
      <c r="Y12" s="45">
        <v>488</v>
      </c>
      <c r="Z12" s="20">
        <f t="shared" si="4"/>
        <v>27</v>
      </c>
      <c r="AA12" s="21">
        <f t="shared" si="5"/>
        <v>2.4168184578020644</v>
      </c>
    </row>
    <row r="13" spans="1:27" ht="15" thickBot="1" x14ac:dyDescent="0.35">
      <c r="A13" s="4">
        <v>12</v>
      </c>
      <c r="B13" s="50" t="s">
        <v>29</v>
      </c>
      <c r="C13" s="57">
        <v>11</v>
      </c>
      <c r="E13" s="57">
        <v>0</v>
      </c>
      <c r="F13" s="57">
        <v>11</v>
      </c>
      <c r="G13" s="57">
        <v>0</v>
      </c>
      <c r="H13" s="57">
        <v>112</v>
      </c>
      <c r="I13" s="57">
        <v>1455</v>
      </c>
      <c r="J13" s="57">
        <v>76</v>
      </c>
      <c r="K13" s="57">
        <v>2367</v>
      </c>
      <c r="L13" s="23">
        <f t="shared" si="3"/>
        <v>0</v>
      </c>
      <c r="M13" s="43">
        <f t="shared" si="0"/>
        <v>0.41711931921057399</v>
      </c>
      <c r="N13" s="49"/>
      <c r="O13" s="1">
        <v>4</v>
      </c>
      <c r="P13" s="2" t="s">
        <v>7</v>
      </c>
      <c r="Q13" s="45">
        <v>7</v>
      </c>
      <c r="R13" s="45">
        <v>0</v>
      </c>
      <c r="S13" s="45">
        <v>2</v>
      </c>
      <c r="T13" s="45">
        <v>3</v>
      </c>
      <c r="U13" s="45">
        <v>2</v>
      </c>
      <c r="V13" s="45">
        <v>34</v>
      </c>
      <c r="W13" s="45">
        <v>764</v>
      </c>
      <c r="X13" s="45">
        <v>47</v>
      </c>
      <c r="Y13" s="45">
        <v>806</v>
      </c>
      <c r="Z13" s="27">
        <f t="shared" si="4"/>
        <v>18</v>
      </c>
      <c r="AA13" s="28">
        <f t="shared" si="5"/>
        <v>1.3103196613633044</v>
      </c>
    </row>
    <row r="14" spans="1:27" ht="15" thickBot="1" x14ac:dyDescent="0.35">
      <c r="H14" s="9">
        <f>SUM(H2:H13)</f>
        <v>1120</v>
      </c>
      <c r="I14" s="9">
        <f>SUM(I2:I13)</f>
        <v>23733</v>
      </c>
      <c r="J14" s="9">
        <f>SUM(J2:J13)</f>
        <v>1120</v>
      </c>
      <c r="K14" s="9">
        <f>SUM(K2:K13)</f>
        <v>23733</v>
      </c>
      <c r="O14" s="4">
        <v>5</v>
      </c>
      <c r="P14" s="50" t="s">
        <v>57</v>
      </c>
      <c r="Q14" s="51">
        <v>7</v>
      </c>
      <c r="R14" s="51">
        <v>0</v>
      </c>
      <c r="S14" s="51">
        <v>2</v>
      </c>
      <c r="T14" s="51">
        <v>4</v>
      </c>
      <c r="U14" s="51">
        <v>1</v>
      </c>
      <c r="V14" s="51">
        <v>50</v>
      </c>
      <c r="W14" s="51">
        <v>594</v>
      </c>
      <c r="X14" s="51">
        <v>39</v>
      </c>
      <c r="Y14" s="51">
        <v>957</v>
      </c>
      <c r="Z14" s="23">
        <f t="shared" si="4"/>
        <v>15</v>
      </c>
      <c r="AA14" s="24">
        <f t="shared" si="5"/>
        <v>0.48413793103448277</v>
      </c>
    </row>
    <row r="15" spans="1:27" ht="15" thickBot="1" x14ac:dyDescent="0.35">
      <c r="A15" t="s">
        <v>108</v>
      </c>
      <c r="O15" s="4">
        <v>6</v>
      </c>
      <c r="P15" s="50" t="s">
        <v>0</v>
      </c>
      <c r="Q15" s="51">
        <v>7</v>
      </c>
      <c r="R15" s="51">
        <v>0</v>
      </c>
      <c r="S15" s="51">
        <v>2</v>
      </c>
      <c r="T15" s="51">
        <v>4</v>
      </c>
      <c r="U15" s="51">
        <v>1</v>
      </c>
      <c r="V15" s="51">
        <v>50</v>
      </c>
      <c r="W15" s="51">
        <v>581</v>
      </c>
      <c r="X15" s="51">
        <v>27</v>
      </c>
      <c r="Y15" s="51">
        <v>837</v>
      </c>
      <c r="Z15" s="23">
        <f t="shared" si="4"/>
        <v>15</v>
      </c>
      <c r="AA15" s="24">
        <f t="shared" si="5"/>
        <v>0.37483870967741933</v>
      </c>
    </row>
    <row r="16" spans="1:27" ht="15" thickBot="1" x14ac:dyDescent="0.35">
      <c r="A16" s="1">
        <v>1</v>
      </c>
      <c r="B16" s="2" t="s">
        <v>27</v>
      </c>
      <c r="C16" s="56">
        <v>11</v>
      </c>
      <c r="E16" s="56">
        <v>8</v>
      </c>
      <c r="F16" s="56">
        <v>3</v>
      </c>
      <c r="G16" s="56">
        <v>0</v>
      </c>
      <c r="H16" s="56">
        <v>87</v>
      </c>
      <c r="I16" s="56">
        <v>1843</v>
      </c>
      <c r="J16" s="56">
        <v>110</v>
      </c>
      <c r="K16" s="56">
        <v>1434</v>
      </c>
      <c r="L16" s="20">
        <f>+(E16*6)+(G16*3)</f>
        <v>48</v>
      </c>
      <c r="M16" s="21">
        <f t="shared" ref="M16:M27" si="6">+(I16/H16)/(K16/J16)</f>
        <v>1.6249859728434248</v>
      </c>
    </row>
    <row r="17" spans="1:15" ht="15" thickBot="1" x14ac:dyDescent="0.35">
      <c r="A17" s="1">
        <v>2</v>
      </c>
      <c r="B17" s="2" t="s">
        <v>28</v>
      </c>
      <c r="C17" s="56">
        <v>11</v>
      </c>
      <c r="E17" s="56">
        <v>8</v>
      </c>
      <c r="F17" s="56">
        <v>3</v>
      </c>
      <c r="G17" s="56">
        <v>0</v>
      </c>
      <c r="H17" s="56">
        <v>92</v>
      </c>
      <c r="I17" s="56">
        <v>2170</v>
      </c>
      <c r="J17" s="56">
        <v>109</v>
      </c>
      <c r="K17" s="56">
        <v>1836</v>
      </c>
      <c r="L17" s="20">
        <f>+(E17*6)+(G17*3)</f>
        <v>48</v>
      </c>
      <c r="M17" s="21">
        <f t="shared" si="6"/>
        <v>1.4003149569006346</v>
      </c>
    </row>
    <row r="18" spans="1:15" ht="15" thickBot="1" x14ac:dyDescent="0.35">
      <c r="A18" s="1">
        <v>3</v>
      </c>
      <c r="B18" s="2" t="s">
        <v>35</v>
      </c>
      <c r="C18" s="56">
        <v>11</v>
      </c>
      <c r="E18" s="56">
        <v>6</v>
      </c>
      <c r="F18" s="56">
        <v>4</v>
      </c>
      <c r="G18" s="56">
        <v>1</v>
      </c>
      <c r="H18" s="56">
        <v>70</v>
      </c>
      <c r="I18" s="56">
        <v>2088</v>
      </c>
      <c r="J18" s="56">
        <v>103</v>
      </c>
      <c r="K18" s="56">
        <v>1758</v>
      </c>
      <c r="L18" s="20">
        <f>+(E18*6)+(G18*3)+4</f>
        <v>43</v>
      </c>
      <c r="M18" s="21">
        <f t="shared" si="6"/>
        <v>1.7476352998537299</v>
      </c>
      <c r="O18" t="s">
        <v>115</v>
      </c>
    </row>
    <row r="19" spans="1:15" ht="15" thickBot="1" x14ac:dyDescent="0.35">
      <c r="A19" s="1">
        <v>4</v>
      </c>
      <c r="B19" s="2" t="s">
        <v>26</v>
      </c>
      <c r="C19" s="56">
        <v>11</v>
      </c>
      <c r="E19" s="56">
        <v>7</v>
      </c>
      <c r="F19" s="56">
        <v>4</v>
      </c>
      <c r="G19" s="56">
        <v>0</v>
      </c>
      <c r="H19" s="56">
        <v>99</v>
      </c>
      <c r="I19" s="56">
        <v>2269</v>
      </c>
      <c r="J19" s="56">
        <v>106</v>
      </c>
      <c r="K19" s="56">
        <v>2052</v>
      </c>
      <c r="L19" s="20">
        <f t="shared" ref="L19:L27" si="7">+(E19*6)+(G19*3)</f>
        <v>42</v>
      </c>
      <c r="M19" s="21">
        <f t="shared" si="6"/>
        <v>1.183934865221415</v>
      </c>
    </row>
    <row r="20" spans="1:15" ht="15" thickBot="1" x14ac:dyDescent="0.35">
      <c r="A20" s="4">
        <v>5</v>
      </c>
      <c r="B20" s="50" t="s">
        <v>33</v>
      </c>
      <c r="C20" s="57">
        <v>11</v>
      </c>
      <c r="E20" s="57">
        <v>7</v>
      </c>
      <c r="F20" s="57">
        <v>4</v>
      </c>
      <c r="G20" s="57">
        <v>0</v>
      </c>
      <c r="H20" s="57">
        <v>87</v>
      </c>
      <c r="I20" s="57">
        <v>2134</v>
      </c>
      <c r="J20" s="57">
        <v>112</v>
      </c>
      <c r="K20" s="57">
        <v>2347</v>
      </c>
      <c r="L20" s="23">
        <f t="shared" si="7"/>
        <v>42</v>
      </c>
      <c r="M20" s="42">
        <f t="shared" si="6"/>
        <v>1.1705233876457595</v>
      </c>
      <c r="N20" s="55"/>
      <c r="O20" t="s">
        <v>116</v>
      </c>
    </row>
    <row r="21" spans="1:15" ht="15" thickBot="1" x14ac:dyDescent="0.35">
      <c r="A21" s="4">
        <v>6</v>
      </c>
      <c r="B21" s="50" t="s">
        <v>2</v>
      </c>
      <c r="C21" s="57">
        <v>11</v>
      </c>
      <c r="E21" s="57">
        <v>6</v>
      </c>
      <c r="F21" s="57">
        <v>5</v>
      </c>
      <c r="G21" s="57">
        <v>0</v>
      </c>
      <c r="H21" s="57">
        <v>106</v>
      </c>
      <c r="I21" s="57">
        <v>1653</v>
      </c>
      <c r="J21" s="57">
        <v>87</v>
      </c>
      <c r="K21" s="57">
        <v>1637</v>
      </c>
      <c r="L21" s="23">
        <f t="shared" si="7"/>
        <v>36</v>
      </c>
      <c r="M21" s="43">
        <f t="shared" si="6"/>
        <v>0.82877675453256661</v>
      </c>
      <c r="N21" s="55"/>
      <c r="O21" t="s">
        <v>117</v>
      </c>
    </row>
    <row r="22" spans="1:15" ht="15" thickBot="1" x14ac:dyDescent="0.35">
      <c r="A22" s="4">
        <v>7</v>
      </c>
      <c r="B22" s="50" t="s">
        <v>30</v>
      </c>
      <c r="C22" s="57">
        <v>11</v>
      </c>
      <c r="E22" s="57">
        <v>5</v>
      </c>
      <c r="F22" s="57">
        <v>5</v>
      </c>
      <c r="G22" s="57">
        <v>1</v>
      </c>
      <c r="H22" s="57">
        <v>91</v>
      </c>
      <c r="I22" s="57">
        <v>1716</v>
      </c>
      <c r="J22" s="57">
        <v>93</v>
      </c>
      <c r="K22" s="57">
        <v>2002</v>
      </c>
      <c r="L22" s="23">
        <f t="shared" si="7"/>
        <v>33</v>
      </c>
      <c r="M22" s="42">
        <f t="shared" si="6"/>
        <v>0.87598116169544737</v>
      </c>
      <c r="N22" s="55"/>
      <c r="O22" t="s">
        <v>120</v>
      </c>
    </row>
    <row r="23" spans="1:15" ht="15" thickBot="1" x14ac:dyDescent="0.35">
      <c r="A23" s="4">
        <v>8</v>
      </c>
      <c r="B23" s="50" t="s">
        <v>23</v>
      </c>
      <c r="C23" s="57">
        <v>11</v>
      </c>
      <c r="E23" s="57">
        <v>5</v>
      </c>
      <c r="F23" s="57">
        <v>6</v>
      </c>
      <c r="G23" s="57">
        <v>0</v>
      </c>
      <c r="H23" s="57">
        <v>94</v>
      </c>
      <c r="I23" s="57">
        <v>1911</v>
      </c>
      <c r="J23" s="57">
        <v>86</v>
      </c>
      <c r="K23" s="57">
        <v>2144</v>
      </c>
      <c r="L23" s="23">
        <f t="shared" si="7"/>
        <v>30</v>
      </c>
      <c r="M23" s="43">
        <f t="shared" si="6"/>
        <v>0.81546721181327397</v>
      </c>
      <c r="N23" s="55"/>
      <c r="O23" t="s">
        <v>121</v>
      </c>
    </row>
    <row r="24" spans="1:15" ht="15" thickBot="1" x14ac:dyDescent="0.35">
      <c r="A24" s="4">
        <v>9</v>
      </c>
      <c r="B24" s="50" t="s">
        <v>109</v>
      </c>
      <c r="C24" s="57">
        <v>11</v>
      </c>
      <c r="E24" s="57">
        <v>4</v>
      </c>
      <c r="F24" s="57">
        <v>7</v>
      </c>
      <c r="G24" s="57">
        <v>0</v>
      </c>
      <c r="H24" s="57">
        <v>100</v>
      </c>
      <c r="I24" s="57">
        <v>1736</v>
      </c>
      <c r="J24" s="57">
        <v>85</v>
      </c>
      <c r="K24" s="57">
        <v>1882</v>
      </c>
      <c r="L24" s="23">
        <f t="shared" si="7"/>
        <v>24</v>
      </c>
      <c r="M24" s="43">
        <f t="shared" si="6"/>
        <v>0.78405951115834216</v>
      </c>
      <c r="N24" s="55"/>
      <c r="O24" t="s">
        <v>125</v>
      </c>
    </row>
    <row r="25" spans="1:15" ht="15" thickBot="1" x14ac:dyDescent="0.35">
      <c r="A25" s="4">
        <v>10</v>
      </c>
      <c r="B25" s="50" t="s">
        <v>22</v>
      </c>
      <c r="C25" s="57">
        <v>11</v>
      </c>
      <c r="E25" s="57">
        <v>4</v>
      </c>
      <c r="F25" s="57">
        <v>7</v>
      </c>
      <c r="G25" s="57">
        <v>0</v>
      </c>
      <c r="H25" s="57">
        <v>109</v>
      </c>
      <c r="I25" s="57">
        <v>1895</v>
      </c>
      <c r="J25" s="57">
        <v>78</v>
      </c>
      <c r="K25" s="57">
        <v>1966</v>
      </c>
      <c r="L25" s="23">
        <f t="shared" si="7"/>
        <v>24</v>
      </c>
      <c r="M25" s="43">
        <f t="shared" si="6"/>
        <v>0.68975332953792456</v>
      </c>
      <c r="N25" s="55"/>
    </row>
    <row r="26" spans="1:15" ht="15" thickBot="1" x14ac:dyDescent="0.35">
      <c r="A26" s="4">
        <v>11</v>
      </c>
      <c r="B26" s="50" t="s">
        <v>5</v>
      </c>
      <c r="C26" s="57">
        <v>11</v>
      </c>
      <c r="E26" s="57">
        <v>3</v>
      </c>
      <c r="F26" s="57">
        <v>8</v>
      </c>
      <c r="G26" s="57">
        <v>0</v>
      </c>
      <c r="H26" s="57">
        <v>87</v>
      </c>
      <c r="I26" s="57">
        <v>1964</v>
      </c>
      <c r="J26" s="57">
        <v>95</v>
      </c>
      <c r="K26" s="57">
        <v>2264</v>
      </c>
      <c r="L26" s="23">
        <f t="shared" si="7"/>
        <v>18</v>
      </c>
      <c r="M26" s="43">
        <f t="shared" si="6"/>
        <v>0.94726046870557656</v>
      </c>
      <c r="N26" s="55"/>
    </row>
    <row r="27" spans="1:15" ht="15" thickBot="1" x14ac:dyDescent="0.35">
      <c r="A27" s="4">
        <v>12</v>
      </c>
      <c r="B27" s="50" t="s">
        <v>29</v>
      </c>
      <c r="C27" s="57">
        <v>11</v>
      </c>
      <c r="E27" s="57">
        <v>2</v>
      </c>
      <c r="F27" s="57">
        <v>9</v>
      </c>
      <c r="G27" s="57">
        <v>0</v>
      </c>
      <c r="H27" s="57">
        <v>126</v>
      </c>
      <c r="I27" s="57">
        <v>1908</v>
      </c>
      <c r="J27" s="57">
        <v>84</v>
      </c>
      <c r="K27" s="57">
        <v>1965</v>
      </c>
      <c r="L27" s="23">
        <f t="shared" si="7"/>
        <v>12</v>
      </c>
      <c r="M27" s="43">
        <f t="shared" si="6"/>
        <v>0.64732824427480917</v>
      </c>
      <c r="N27" s="49"/>
      <c r="O27" t="s">
        <v>118</v>
      </c>
    </row>
    <row r="28" spans="1:15" x14ac:dyDescent="0.3">
      <c r="H28" s="9">
        <f>SUM(H16:H27)</f>
        <v>1148</v>
      </c>
      <c r="I28" s="9">
        <f>SUM(I16:I27)</f>
        <v>23287</v>
      </c>
      <c r="J28" s="9">
        <f>SUM(J16:J27)</f>
        <v>1148</v>
      </c>
      <c r="K28" s="9">
        <f>SUM(K16:K27)</f>
        <v>23287</v>
      </c>
      <c r="O28" t="s">
        <v>119</v>
      </c>
    </row>
    <row r="29" spans="1:15" x14ac:dyDescent="0.3">
      <c r="A29" t="s">
        <v>52</v>
      </c>
      <c r="O29" t="s">
        <v>122</v>
      </c>
    </row>
    <row r="30" spans="1:15" ht="15" thickBot="1" x14ac:dyDescent="0.35">
      <c r="A30" s="1">
        <v>1</v>
      </c>
      <c r="B30" s="2" t="s">
        <v>1</v>
      </c>
      <c r="C30" s="56">
        <v>13</v>
      </c>
      <c r="E30" s="56">
        <v>10</v>
      </c>
      <c r="F30" s="56">
        <v>2</v>
      </c>
      <c r="G30" s="56">
        <v>1</v>
      </c>
      <c r="H30" s="56">
        <v>86</v>
      </c>
      <c r="I30" s="56">
        <v>2630</v>
      </c>
      <c r="J30" s="56">
        <v>111</v>
      </c>
      <c r="K30" s="56">
        <v>1707</v>
      </c>
      <c r="L30" s="20">
        <f>+(E30*6)+(G30*3)</f>
        <v>63</v>
      </c>
      <c r="M30" s="21">
        <f t="shared" ref="M30:M37" si="8">+(I30/H30)/(K30/J30)</f>
        <v>1.9885968856010134</v>
      </c>
      <c r="O30" t="s">
        <v>124</v>
      </c>
    </row>
    <row r="31" spans="1:15" ht="15" thickBot="1" x14ac:dyDescent="0.35">
      <c r="A31" s="1">
        <v>2</v>
      </c>
      <c r="B31" s="2" t="s">
        <v>86</v>
      </c>
      <c r="C31" s="56">
        <v>13</v>
      </c>
      <c r="E31" s="56">
        <v>10</v>
      </c>
      <c r="F31" s="56">
        <v>2</v>
      </c>
      <c r="G31" s="56">
        <v>1</v>
      </c>
      <c r="H31" s="56">
        <v>106</v>
      </c>
      <c r="I31" s="56">
        <v>2997</v>
      </c>
      <c r="J31" s="56">
        <v>106</v>
      </c>
      <c r="K31" s="56">
        <v>2060</v>
      </c>
      <c r="L31" s="20">
        <f>+(E31*6)+(G31*3)</f>
        <v>63</v>
      </c>
      <c r="M31" s="21">
        <f t="shared" si="8"/>
        <v>1.454854368932039</v>
      </c>
    </row>
    <row r="32" spans="1:15" ht="15" thickBot="1" x14ac:dyDescent="0.35">
      <c r="A32" s="1">
        <v>3</v>
      </c>
      <c r="B32" s="2" t="s">
        <v>6</v>
      </c>
      <c r="C32" s="56">
        <v>13</v>
      </c>
      <c r="E32" s="56">
        <v>10</v>
      </c>
      <c r="F32" s="56">
        <v>2</v>
      </c>
      <c r="G32" s="56">
        <v>1</v>
      </c>
      <c r="H32" s="56">
        <v>90</v>
      </c>
      <c r="I32" s="56">
        <v>2375</v>
      </c>
      <c r="J32" s="56">
        <v>106</v>
      </c>
      <c r="K32" s="56">
        <v>2068</v>
      </c>
      <c r="L32" s="20">
        <f>+(E32*6)+(G32*3)</f>
        <v>63</v>
      </c>
      <c r="M32" s="21">
        <f t="shared" si="8"/>
        <v>1.352621964324092</v>
      </c>
      <c r="O32" t="s">
        <v>123</v>
      </c>
    </row>
    <row r="33" spans="1:15" ht="15" thickBot="1" x14ac:dyDescent="0.35">
      <c r="A33" s="1">
        <v>4</v>
      </c>
      <c r="B33" s="2" t="s">
        <v>3</v>
      </c>
      <c r="C33" s="56">
        <v>13</v>
      </c>
      <c r="E33" s="56">
        <v>5</v>
      </c>
      <c r="F33" s="56">
        <v>6</v>
      </c>
      <c r="G33" s="56">
        <v>2</v>
      </c>
      <c r="H33" s="56">
        <v>89</v>
      </c>
      <c r="I33" s="56">
        <v>2077</v>
      </c>
      <c r="J33" s="56">
        <v>121</v>
      </c>
      <c r="K33" s="56">
        <v>2284</v>
      </c>
      <c r="L33" s="20">
        <f>+(E33*6)+(G33*3)+4</f>
        <v>40</v>
      </c>
      <c r="M33" s="21">
        <f t="shared" si="8"/>
        <v>1.2363338515122297</v>
      </c>
      <c r="O33" t="s">
        <v>126</v>
      </c>
    </row>
    <row r="34" spans="1:15" ht="15" thickBot="1" x14ac:dyDescent="0.35">
      <c r="A34" s="4">
        <v>5</v>
      </c>
      <c r="B34" s="50" t="s">
        <v>31</v>
      </c>
      <c r="C34" s="57">
        <v>13</v>
      </c>
      <c r="E34" s="57">
        <v>5</v>
      </c>
      <c r="F34" s="57">
        <v>6</v>
      </c>
      <c r="G34" s="57">
        <v>2</v>
      </c>
      <c r="H34" s="57">
        <v>96</v>
      </c>
      <c r="I34" s="57">
        <v>1962</v>
      </c>
      <c r="J34" s="57">
        <v>98</v>
      </c>
      <c r="K34" s="57">
        <v>2280</v>
      </c>
      <c r="L34" s="23">
        <f>+(E34*6)+(G34*3)</f>
        <v>36</v>
      </c>
      <c r="M34" s="42">
        <f t="shared" si="8"/>
        <v>0.87845394736842108</v>
      </c>
      <c r="N34" s="55"/>
    </row>
    <row r="35" spans="1:15" ht="15" thickBot="1" x14ac:dyDescent="0.35">
      <c r="A35" s="4">
        <v>6</v>
      </c>
      <c r="B35" s="50" t="s">
        <v>7</v>
      </c>
      <c r="C35" s="57">
        <v>13</v>
      </c>
      <c r="E35" s="57">
        <v>3</v>
      </c>
      <c r="F35" s="57">
        <v>8</v>
      </c>
      <c r="G35" s="57">
        <v>2</v>
      </c>
      <c r="H35" s="57">
        <v>102</v>
      </c>
      <c r="I35" s="57">
        <v>1773</v>
      </c>
      <c r="J35" s="57">
        <v>95</v>
      </c>
      <c r="K35" s="57">
        <v>1989</v>
      </c>
      <c r="L35" s="23">
        <f>+(E35*6)+(G35*3)</f>
        <v>24</v>
      </c>
      <c r="M35" s="42">
        <f t="shared" si="8"/>
        <v>0.83022801880933372</v>
      </c>
      <c r="N35" s="55"/>
    </row>
    <row r="36" spans="1:15" ht="15" thickBot="1" x14ac:dyDescent="0.35">
      <c r="A36" s="4">
        <v>7</v>
      </c>
      <c r="B36" s="50" t="s">
        <v>20</v>
      </c>
      <c r="C36" s="57">
        <v>13</v>
      </c>
      <c r="E36" s="57">
        <v>2</v>
      </c>
      <c r="F36" s="57">
        <v>10</v>
      </c>
      <c r="G36" s="57">
        <v>1</v>
      </c>
      <c r="H36" s="57">
        <v>109</v>
      </c>
      <c r="I36" s="57">
        <v>1779</v>
      </c>
      <c r="J36" s="57">
        <v>77</v>
      </c>
      <c r="K36" s="57">
        <v>2656</v>
      </c>
      <c r="L36" s="23">
        <f>+(E36*6)+(G36*3)</f>
        <v>15</v>
      </c>
      <c r="M36" s="43">
        <f t="shared" si="8"/>
        <v>0.4731644467779374</v>
      </c>
      <c r="N36" s="49"/>
    </row>
    <row r="37" spans="1:15" ht="15" thickBot="1" x14ac:dyDescent="0.35">
      <c r="A37" s="4">
        <v>8</v>
      </c>
      <c r="B37" s="50" t="s">
        <v>25</v>
      </c>
      <c r="C37" s="57">
        <v>13</v>
      </c>
      <c r="E37" s="57">
        <v>1</v>
      </c>
      <c r="F37" s="57">
        <v>10</v>
      </c>
      <c r="G37" s="57">
        <v>2</v>
      </c>
      <c r="H37" s="57">
        <v>104</v>
      </c>
      <c r="I37" s="57">
        <v>1717</v>
      </c>
      <c r="J37" s="57">
        <v>68</v>
      </c>
      <c r="K37" s="57">
        <v>2266</v>
      </c>
      <c r="L37" s="23">
        <f>+(E37*6)+(G37*3)</f>
        <v>12</v>
      </c>
      <c r="M37" s="43">
        <f t="shared" si="8"/>
        <v>0.49543417747301244</v>
      </c>
      <c r="N37" s="55"/>
    </row>
    <row r="38" spans="1:15" x14ac:dyDescent="0.3">
      <c r="H38">
        <f>SUM(H30:H37)</f>
        <v>782</v>
      </c>
      <c r="I38">
        <f>SUM(I30:I37)</f>
        <v>17310</v>
      </c>
      <c r="J38">
        <f>SUM(J30:J37)</f>
        <v>782</v>
      </c>
      <c r="K38">
        <f>SUM(K30:K37)</f>
        <v>17310</v>
      </c>
    </row>
    <row r="39" spans="1:15" x14ac:dyDescent="0.3">
      <c r="A39" t="s">
        <v>9</v>
      </c>
    </row>
    <row r="40" spans="1:15" ht="15" thickBot="1" x14ac:dyDescent="0.35">
      <c r="A40" s="1">
        <v>1</v>
      </c>
      <c r="B40" s="2" t="s">
        <v>19</v>
      </c>
      <c r="C40" s="56">
        <v>12</v>
      </c>
      <c r="E40" s="56">
        <v>9</v>
      </c>
      <c r="F40" s="56">
        <v>2</v>
      </c>
      <c r="G40" s="56">
        <v>1</v>
      </c>
      <c r="H40" s="56">
        <v>114</v>
      </c>
      <c r="I40" s="56">
        <v>1990</v>
      </c>
      <c r="J40" s="56">
        <v>97</v>
      </c>
      <c r="K40" s="56">
        <v>1569</v>
      </c>
      <c r="L40" s="20">
        <f>+(E40*6)+(G40*3)</f>
        <v>57</v>
      </c>
      <c r="M40" s="21">
        <f t="shared" ref="M40:M47" si="9">+(I40/H40)/(K40/J40)</f>
        <v>1.0791877718515537</v>
      </c>
    </row>
    <row r="41" spans="1:15" ht="15" thickBot="1" x14ac:dyDescent="0.35">
      <c r="A41" s="1">
        <v>2</v>
      </c>
      <c r="B41" s="2" t="s">
        <v>70</v>
      </c>
      <c r="C41" s="56">
        <v>12</v>
      </c>
      <c r="E41" s="56">
        <v>7</v>
      </c>
      <c r="F41" s="56">
        <v>3</v>
      </c>
      <c r="G41" s="56">
        <v>2</v>
      </c>
      <c r="H41" s="56">
        <v>84</v>
      </c>
      <c r="I41" s="56">
        <v>1553</v>
      </c>
      <c r="J41" s="56">
        <v>111</v>
      </c>
      <c r="K41" s="56">
        <v>1577</v>
      </c>
      <c r="L41" s="20">
        <f>+(E41*6)+(G41*3)+4</f>
        <v>52</v>
      </c>
      <c r="M41" s="21">
        <f t="shared" si="9"/>
        <v>1.3013180541715734</v>
      </c>
    </row>
    <row r="42" spans="1:15" ht="15" thickBot="1" x14ac:dyDescent="0.35">
      <c r="A42" s="1">
        <v>3</v>
      </c>
      <c r="B42" s="2" t="s">
        <v>74</v>
      </c>
      <c r="C42" s="56">
        <v>12</v>
      </c>
      <c r="E42" s="56">
        <v>6</v>
      </c>
      <c r="F42" s="56">
        <v>3</v>
      </c>
      <c r="G42" s="56">
        <v>3</v>
      </c>
      <c r="H42" s="56">
        <v>74</v>
      </c>
      <c r="I42" s="56">
        <v>1838</v>
      </c>
      <c r="J42" s="56">
        <v>115</v>
      </c>
      <c r="K42" s="56">
        <v>1780</v>
      </c>
      <c r="L42" s="20">
        <f>+(E42*6)+(G42*3)+4</f>
        <v>49</v>
      </c>
      <c r="M42" s="21">
        <f t="shared" si="9"/>
        <v>1.6046917704221075</v>
      </c>
    </row>
    <row r="43" spans="1:15" ht="15" thickBot="1" x14ac:dyDescent="0.35">
      <c r="A43" s="1">
        <v>4</v>
      </c>
      <c r="B43" s="2" t="s">
        <v>23</v>
      </c>
      <c r="C43" s="56">
        <v>12</v>
      </c>
      <c r="E43" s="56">
        <v>7</v>
      </c>
      <c r="F43" s="56">
        <v>4</v>
      </c>
      <c r="G43" s="56">
        <v>1</v>
      </c>
      <c r="H43" s="56">
        <v>89</v>
      </c>
      <c r="I43" s="56">
        <v>1777</v>
      </c>
      <c r="J43" s="56">
        <v>109</v>
      </c>
      <c r="K43" s="56">
        <v>1966</v>
      </c>
      <c r="L43" s="20">
        <f>+(E43*6)+(G43*3)</f>
        <v>45</v>
      </c>
      <c r="M43" s="21">
        <f t="shared" si="9"/>
        <v>1.106981608696149</v>
      </c>
    </row>
    <row r="44" spans="1:15" ht="15" thickBot="1" x14ac:dyDescent="0.35">
      <c r="A44" s="4">
        <v>5</v>
      </c>
      <c r="B44" s="50" t="s">
        <v>5</v>
      </c>
      <c r="C44" s="57">
        <v>12</v>
      </c>
      <c r="E44" s="57">
        <v>5</v>
      </c>
      <c r="F44" s="57">
        <v>6</v>
      </c>
      <c r="G44" s="57">
        <v>1</v>
      </c>
      <c r="H44" s="57">
        <v>99</v>
      </c>
      <c r="I44" s="57">
        <v>2084</v>
      </c>
      <c r="J44" s="57">
        <v>85</v>
      </c>
      <c r="K44" s="57">
        <v>1820</v>
      </c>
      <c r="L44" s="23">
        <f>+(E44*6)+(G44*3)</f>
        <v>33</v>
      </c>
      <c r="M44" s="42">
        <f t="shared" si="9"/>
        <v>0.98312798312798322</v>
      </c>
      <c r="N44" s="55"/>
    </row>
    <row r="45" spans="1:15" ht="15" thickBot="1" x14ac:dyDescent="0.35">
      <c r="A45" s="4">
        <v>6</v>
      </c>
      <c r="B45" s="50" t="s">
        <v>30</v>
      </c>
      <c r="C45" s="57">
        <v>12</v>
      </c>
      <c r="E45" s="57">
        <v>4</v>
      </c>
      <c r="F45" s="57">
        <v>6</v>
      </c>
      <c r="G45" s="57">
        <v>2</v>
      </c>
      <c r="H45" s="57">
        <v>101</v>
      </c>
      <c r="I45" s="57">
        <v>2082</v>
      </c>
      <c r="J45" s="57">
        <v>81</v>
      </c>
      <c r="K45" s="57">
        <v>2015</v>
      </c>
      <c r="L45" s="23">
        <f>+(E45*6)+(G45*3)</f>
        <v>30</v>
      </c>
      <c r="M45" s="42">
        <f t="shared" si="9"/>
        <v>0.82864653711028657</v>
      </c>
      <c r="N45" s="55"/>
    </row>
    <row r="46" spans="1:15" ht="15" thickBot="1" x14ac:dyDescent="0.35">
      <c r="A46" s="4">
        <v>7</v>
      </c>
      <c r="B46" s="50" t="s">
        <v>34</v>
      </c>
      <c r="C46" s="57">
        <v>12</v>
      </c>
      <c r="E46" s="57">
        <v>3</v>
      </c>
      <c r="F46" s="57">
        <v>8</v>
      </c>
      <c r="G46" s="57">
        <v>1</v>
      </c>
      <c r="H46" s="57">
        <v>106</v>
      </c>
      <c r="I46" s="57">
        <v>1545</v>
      </c>
      <c r="J46" s="57">
        <v>97</v>
      </c>
      <c r="K46" s="57">
        <v>1887</v>
      </c>
      <c r="L46" s="23">
        <f>+(E46*6)+(G46*3)</f>
        <v>21</v>
      </c>
      <c r="M46" s="43">
        <f t="shared" si="9"/>
        <v>0.74924258331583538</v>
      </c>
      <c r="N46" s="49"/>
    </row>
    <row r="47" spans="1:15" ht="15" thickBot="1" x14ac:dyDescent="0.35">
      <c r="A47" s="4">
        <v>8</v>
      </c>
      <c r="B47" s="50" t="s">
        <v>21</v>
      </c>
      <c r="C47" s="57">
        <v>12</v>
      </c>
      <c r="E47" s="57">
        <v>1</v>
      </c>
      <c r="F47" s="57">
        <v>10</v>
      </c>
      <c r="G47" s="57">
        <v>1</v>
      </c>
      <c r="H47" s="57">
        <v>100</v>
      </c>
      <c r="I47" s="57">
        <v>1645</v>
      </c>
      <c r="J47" s="57">
        <v>72</v>
      </c>
      <c r="K47" s="57">
        <v>1900</v>
      </c>
      <c r="L47" s="23">
        <f>+(E47*6)+(G47*3)</f>
        <v>9</v>
      </c>
      <c r="M47" s="43">
        <f t="shared" si="9"/>
        <v>0.62336842105263157</v>
      </c>
      <c r="N47" s="55"/>
    </row>
    <row r="48" spans="1:15" x14ac:dyDescent="0.3">
      <c r="H48">
        <f>SUM(H40:H47)</f>
        <v>767</v>
      </c>
      <c r="I48">
        <f>SUM(I40:I47)</f>
        <v>14514</v>
      </c>
      <c r="J48">
        <f>SUM(J40:J47)</f>
        <v>767</v>
      </c>
      <c r="K48">
        <f>SUM(K40:K47)</f>
        <v>14514</v>
      </c>
    </row>
    <row r="49" spans="1:14" x14ac:dyDescent="0.3">
      <c r="A49" t="s">
        <v>66</v>
      </c>
    </row>
    <row r="50" spans="1:14" ht="15" thickBot="1" x14ac:dyDescent="0.35">
      <c r="A50" s="1">
        <v>1</v>
      </c>
      <c r="B50" s="2" t="s">
        <v>34</v>
      </c>
      <c r="C50" s="56">
        <v>12</v>
      </c>
      <c r="E50" s="56">
        <v>9</v>
      </c>
      <c r="F50" s="56">
        <v>2</v>
      </c>
      <c r="G50" s="56">
        <v>1</v>
      </c>
      <c r="H50" s="56">
        <v>87</v>
      </c>
      <c r="I50" s="56">
        <v>1992</v>
      </c>
      <c r="J50" s="56">
        <v>97</v>
      </c>
      <c r="K50" s="56">
        <v>1851</v>
      </c>
      <c r="L50" s="20">
        <f>+(E50*6)+(G50*3)</f>
        <v>57</v>
      </c>
      <c r="M50" s="21">
        <f t="shared" ref="M50:M57" si="10">+(I50/H50)/(K50/J50)</f>
        <v>1.1998733210380224</v>
      </c>
    </row>
    <row r="51" spans="1:14" ht="15" thickBot="1" x14ac:dyDescent="0.35">
      <c r="A51" s="1">
        <v>2</v>
      </c>
      <c r="B51" s="2" t="s">
        <v>22</v>
      </c>
      <c r="C51" s="56">
        <v>12</v>
      </c>
      <c r="E51" s="56">
        <v>8</v>
      </c>
      <c r="F51" s="56">
        <v>3</v>
      </c>
      <c r="G51" s="56">
        <v>1</v>
      </c>
      <c r="H51" s="56">
        <v>63</v>
      </c>
      <c r="I51" s="56">
        <v>1983</v>
      </c>
      <c r="J51" s="56">
        <v>101</v>
      </c>
      <c r="K51" s="56">
        <v>1876</v>
      </c>
      <c r="L51" s="20">
        <f>+(E51*6)+(G51*3)</f>
        <v>51</v>
      </c>
      <c r="M51" s="21">
        <f t="shared" si="10"/>
        <v>1.6946136663620672</v>
      </c>
    </row>
    <row r="52" spans="1:14" ht="15" thickBot="1" x14ac:dyDescent="0.35">
      <c r="A52" s="1">
        <v>3</v>
      </c>
      <c r="B52" s="2" t="s">
        <v>27</v>
      </c>
      <c r="C52" s="56">
        <v>12</v>
      </c>
      <c r="E52" s="56">
        <v>7</v>
      </c>
      <c r="F52" s="56">
        <v>4</v>
      </c>
      <c r="G52" s="56">
        <v>1</v>
      </c>
      <c r="H52" s="56">
        <v>101</v>
      </c>
      <c r="I52" s="56">
        <v>2289</v>
      </c>
      <c r="J52" s="56">
        <v>89</v>
      </c>
      <c r="K52" s="56">
        <v>1837</v>
      </c>
      <c r="L52" s="20">
        <f>+(E52*6)+(G52*3)</f>
        <v>45</v>
      </c>
      <c r="M52" s="21">
        <f t="shared" si="10"/>
        <v>1.0980074055309723</v>
      </c>
    </row>
    <row r="53" spans="1:14" ht="15" thickBot="1" x14ac:dyDescent="0.35">
      <c r="A53" s="1">
        <v>4</v>
      </c>
      <c r="B53" s="2" t="s">
        <v>1</v>
      </c>
      <c r="C53" s="56">
        <v>12</v>
      </c>
      <c r="E53" s="56">
        <v>6</v>
      </c>
      <c r="F53" s="56">
        <v>4</v>
      </c>
      <c r="G53" s="56">
        <v>2</v>
      </c>
      <c r="H53" s="56">
        <v>73</v>
      </c>
      <c r="I53" s="56">
        <v>2282</v>
      </c>
      <c r="J53" s="56">
        <v>96</v>
      </c>
      <c r="K53" s="56">
        <v>2081</v>
      </c>
      <c r="L53" s="20">
        <f>+(E53*6)+(G53*3)</f>
        <v>42</v>
      </c>
      <c r="M53" s="21">
        <f t="shared" si="10"/>
        <v>1.4420885638490453</v>
      </c>
    </row>
    <row r="54" spans="1:14" ht="15" thickBot="1" x14ac:dyDescent="0.35">
      <c r="A54" s="4">
        <v>5</v>
      </c>
      <c r="B54" s="50" t="s">
        <v>7</v>
      </c>
      <c r="C54" s="57">
        <v>12</v>
      </c>
      <c r="E54" s="57">
        <v>5</v>
      </c>
      <c r="F54" s="57">
        <v>6</v>
      </c>
      <c r="G54" s="57">
        <v>1</v>
      </c>
      <c r="H54" s="57">
        <v>84</v>
      </c>
      <c r="I54" s="57">
        <v>1758</v>
      </c>
      <c r="J54" s="57">
        <v>88</v>
      </c>
      <c r="K54" s="57">
        <v>2243</v>
      </c>
      <c r="L54" s="59">
        <f>+(E54*6)+(G54*3)+4</f>
        <v>37</v>
      </c>
      <c r="M54" s="42">
        <f t="shared" si="10"/>
        <v>0.82109419782179471</v>
      </c>
      <c r="N54" s="55"/>
    </row>
    <row r="55" spans="1:14" ht="15" thickBot="1" x14ac:dyDescent="0.35">
      <c r="A55" s="4">
        <v>6</v>
      </c>
      <c r="B55" s="50" t="s">
        <v>26</v>
      </c>
      <c r="C55" s="57">
        <v>12</v>
      </c>
      <c r="E55" s="57">
        <v>4</v>
      </c>
      <c r="F55" s="57">
        <v>6</v>
      </c>
      <c r="G55" s="57">
        <v>2</v>
      </c>
      <c r="H55" s="57">
        <v>91</v>
      </c>
      <c r="I55" s="57">
        <v>1637</v>
      </c>
      <c r="J55" s="57">
        <v>105</v>
      </c>
      <c r="K55" s="57">
        <v>1873</v>
      </c>
      <c r="L55" s="59">
        <f>+(E55*6)+(G55*3)+4</f>
        <v>34</v>
      </c>
      <c r="M55" s="42">
        <f t="shared" si="10"/>
        <v>1.0084603063780853</v>
      </c>
      <c r="N55" s="55"/>
    </row>
    <row r="56" spans="1:14" ht="15" thickBot="1" x14ac:dyDescent="0.35">
      <c r="A56" s="4">
        <v>7</v>
      </c>
      <c r="B56" s="50" t="s">
        <v>29</v>
      </c>
      <c r="C56" s="57">
        <v>12</v>
      </c>
      <c r="E56" s="57">
        <v>4</v>
      </c>
      <c r="F56" s="57">
        <v>7</v>
      </c>
      <c r="G56" s="57">
        <v>1</v>
      </c>
      <c r="H56" s="57">
        <v>97</v>
      </c>
      <c r="I56" s="57">
        <v>2132</v>
      </c>
      <c r="J56" s="57">
        <v>85</v>
      </c>
      <c r="K56" s="57">
        <v>2012</v>
      </c>
      <c r="L56" s="23">
        <f>+(E56*6)+(G56*3)</f>
        <v>27</v>
      </c>
      <c r="M56" s="43">
        <f t="shared" si="10"/>
        <v>0.92855239695845537</v>
      </c>
      <c r="N56" s="55"/>
    </row>
    <row r="57" spans="1:14" ht="15" thickBot="1" x14ac:dyDescent="0.35">
      <c r="A57" s="4">
        <v>8</v>
      </c>
      <c r="B57" s="50" t="s">
        <v>31</v>
      </c>
      <c r="C57" s="57">
        <v>12</v>
      </c>
      <c r="E57" s="57">
        <v>0</v>
      </c>
      <c r="F57" s="57">
        <v>11</v>
      </c>
      <c r="G57" s="57">
        <v>1</v>
      </c>
      <c r="H57" s="57">
        <v>118</v>
      </c>
      <c r="I57" s="57">
        <v>1972</v>
      </c>
      <c r="J57" s="57">
        <v>53</v>
      </c>
      <c r="K57" s="57">
        <v>2272</v>
      </c>
      <c r="L57" s="23">
        <f>+(E57*6)+(G57*3)</f>
        <v>3</v>
      </c>
      <c r="M57" s="43">
        <f t="shared" si="10"/>
        <v>0.38984542850322274</v>
      </c>
      <c r="N57" s="49"/>
    </row>
    <row r="58" spans="1:14" x14ac:dyDescent="0.3">
      <c r="H58">
        <f>SUM(H50:H57)</f>
        <v>714</v>
      </c>
      <c r="I58">
        <f>SUM(I50:I57)</f>
        <v>16045</v>
      </c>
      <c r="J58">
        <f>SUM(J50:J57)</f>
        <v>714</v>
      </c>
      <c r="K58">
        <f>SUM(K50:K57)</f>
        <v>16045</v>
      </c>
    </row>
    <row r="59" spans="1:14" x14ac:dyDescent="0.3">
      <c r="A59" t="s">
        <v>32</v>
      </c>
    </row>
    <row r="60" spans="1:14" x14ac:dyDescent="0.3">
      <c r="A60">
        <v>1</v>
      </c>
      <c r="B60" t="s">
        <v>23</v>
      </c>
      <c r="C60" s="56">
        <v>12</v>
      </c>
      <c r="E60" s="56">
        <v>10</v>
      </c>
      <c r="F60" s="56">
        <v>1</v>
      </c>
      <c r="G60" s="56">
        <v>1</v>
      </c>
      <c r="H60" s="56">
        <v>76</v>
      </c>
      <c r="I60" s="56">
        <v>2008</v>
      </c>
      <c r="J60" s="56">
        <v>107</v>
      </c>
      <c r="K60" s="56">
        <v>1675</v>
      </c>
      <c r="L60" s="20">
        <f t="shared" ref="L60:L71" si="11">+(E60*6)+(G60*3)</f>
        <v>63</v>
      </c>
      <c r="M60" s="21">
        <f t="shared" ref="M60:M71" si="12">+(I60/H60)/(K60/J60)</f>
        <v>1.6877926158680283</v>
      </c>
    </row>
    <row r="61" spans="1:14" x14ac:dyDescent="0.3">
      <c r="A61">
        <v>2</v>
      </c>
      <c r="B61" t="s">
        <v>3</v>
      </c>
      <c r="C61" s="56">
        <v>12</v>
      </c>
      <c r="E61" s="56">
        <v>10</v>
      </c>
      <c r="F61" s="56">
        <v>1</v>
      </c>
      <c r="G61" s="56">
        <v>1</v>
      </c>
      <c r="H61" s="56">
        <v>70</v>
      </c>
      <c r="I61" s="56">
        <v>2043</v>
      </c>
      <c r="J61" s="56">
        <v>94</v>
      </c>
      <c r="K61" s="56">
        <v>2004</v>
      </c>
      <c r="L61" s="20">
        <f t="shared" si="11"/>
        <v>63</v>
      </c>
      <c r="M61" s="21">
        <f t="shared" si="12"/>
        <v>1.3689905902480755</v>
      </c>
    </row>
    <row r="62" spans="1:14" x14ac:dyDescent="0.3">
      <c r="A62">
        <v>3</v>
      </c>
      <c r="B62" t="s">
        <v>0</v>
      </c>
      <c r="C62" s="56">
        <v>12</v>
      </c>
      <c r="E62" s="56">
        <v>9</v>
      </c>
      <c r="F62" s="56">
        <v>2</v>
      </c>
      <c r="G62" s="56">
        <v>1</v>
      </c>
      <c r="H62" s="56">
        <v>69</v>
      </c>
      <c r="I62" s="56">
        <v>2313</v>
      </c>
      <c r="J62" s="56">
        <v>102</v>
      </c>
      <c r="K62" s="56">
        <v>1516</v>
      </c>
      <c r="L62" s="20">
        <f t="shared" si="11"/>
        <v>57</v>
      </c>
      <c r="M62" s="21">
        <f t="shared" si="12"/>
        <v>2.2554204428128943</v>
      </c>
    </row>
    <row r="63" spans="1:14" x14ac:dyDescent="0.3">
      <c r="A63">
        <v>4</v>
      </c>
      <c r="B63" t="s">
        <v>86</v>
      </c>
      <c r="C63" s="56">
        <v>12</v>
      </c>
      <c r="E63" s="56">
        <v>7</v>
      </c>
      <c r="F63" s="56">
        <v>3</v>
      </c>
      <c r="G63" s="56">
        <v>2</v>
      </c>
      <c r="H63" s="56">
        <v>82</v>
      </c>
      <c r="I63" s="56">
        <v>2278</v>
      </c>
      <c r="J63" s="56">
        <v>93</v>
      </c>
      <c r="K63" s="56">
        <v>1834</v>
      </c>
      <c r="L63" s="20">
        <f t="shared" si="11"/>
        <v>48</v>
      </c>
      <c r="M63" s="21">
        <f t="shared" si="12"/>
        <v>1.4087161209670986</v>
      </c>
    </row>
    <row r="64" spans="1:14" x14ac:dyDescent="0.3">
      <c r="A64">
        <v>5</v>
      </c>
      <c r="B64" t="s">
        <v>33</v>
      </c>
      <c r="C64" s="57">
        <v>12</v>
      </c>
      <c r="E64" s="57">
        <v>6</v>
      </c>
      <c r="F64" s="57">
        <v>5</v>
      </c>
      <c r="G64" s="57">
        <v>1</v>
      </c>
      <c r="H64" s="57">
        <v>68</v>
      </c>
      <c r="I64" s="57">
        <v>1868</v>
      </c>
      <c r="J64" s="57">
        <v>85</v>
      </c>
      <c r="K64" s="57">
        <v>2049</v>
      </c>
      <c r="L64" s="23">
        <f t="shared" si="11"/>
        <v>39</v>
      </c>
      <c r="M64" s="43">
        <f t="shared" si="12"/>
        <v>1.1395802830649098</v>
      </c>
    </row>
    <row r="65" spans="1:14" x14ac:dyDescent="0.3">
      <c r="A65">
        <v>6</v>
      </c>
      <c r="B65" t="s">
        <v>112</v>
      </c>
      <c r="C65" s="57">
        <v>12</v>
      </c>
      <c r="E65" s="57">
        <v>6</v>
      </c>
      <c r="F65" s="57">
        <v>5</v>
      </c>
      <c r="G65" s="57">
        <v>1</v>
      </c>
      <c r="H65" s="57">
        <v>74</v>
      </c>
      <c r="I65" s="57">
        <v>1925</v>
      </c>
      <c r="J65" s="57">
        <v>87</v>
      </c>
      <c r="K65" s="57">
        <v>2161</v>
      </c>
      <c r="L65" s="23">
        <f t="shared" si="11"/>
        <v>39</v>
      </c>
      <c r="M65" s="42">
        <f t="shared" si="12"/>
        <v>1.0472816638943432</v>
      </c>
    </row>
    <row r="66" spans="1:14" x14ac:dyDescent="0.3">
      <c r="A66">
        <v>7</v>
      </c>
      <c r="B66" t="s">
        <v>2</v>
      </c>
      <c r="C66" s="57">
        <v>12</v>
      </c>
      <c r="E66" s="57">
        <v>5</v>
      </c>
      <c r="F66" s="57">
        <v>5</v>
      </c>
      <c r="G66" s="57">
        <v>2</v>
      </c>
      <c r="H66" s="57">
        <v>52</v>
      </c>
      <c r="I66" s="57">
        <v>1831</v>
      </c>
      <c r="J66" s="57">
        <v>69</v>
      </c>
      <c r="K66" s="57">
        <v>1711</v>
      </c>
      <c r="L66" s="23">
        <f t="shared" si="11"/>
        <v>36</v>
      </c>
      <c r="M66" s="42">
        <f t="shared" si="12"/>
        <v>1.4199860630310659</v>
      </c>
    </row>
    <row r="67" spans="1:14" x14ac:dyDescent="0.3">
      <c r="A67">
        <v>8</v>
      </c>
      <c r="B67" t="s">
        <v>74</v>
      </c>
      <c r="C67" s="57">
        <v>12</v>
      </c>
      <c r="E67" s="57">
        <v>5</v>
      </c>
      <c r="F67" s="57">
        <v>6</v>
      </c>
      <c r="G67" s="57">
        <v>1</v>
      </c>
      <c r="H67" s="57">
        <v>77</v>
      </c>
      <c r="I67" s="57">
        <v>1785</v>
      </c>
      <c r="J67" s="57">
        <v>77</v>
      </c>
      <c r="K67" s="57">
        <v>2021</v>
      </c>
      <c r="L67" s="23">
        <f t="shared" si="11"/>
        <v>33</v>
      </c>
      <c r="M67" s="43">
        <f t="shared" si="12"/>
        <v>0.8832261256803563</v>
      </c>
    </row>
    <row r="68" spans="1:14" x14ac:dyDescent="0.3">
      <c r="A68">
        <v>9</v>
      </c>
      <c r="B68" t="s">
        <v>1</v>
      </c>
      <c r="C68" s="57">
        <v>12</v>
      </c>
      <c r="E68" s="57">
        <v>3</v>
      </c>
      <c r="F68" s="57">
        <v>7</v>
      </c>
      <c r="G68" s="57">
        <v>2</v>
      </c>
      <c r="H68" s="57">
        <v>83</v>
      </c>
      <c r="I68" s="57">
        <v>1866</v>
      </c>
      <c r="J68" s="57">
        <v>73</v>
      </c>
      <c r="K68" s="57">
        <v>1984</v>
      </c>
      <c r="L68" s="23">
        <f t="shared" si="11"/>
        <v>24</v>
      </c>
      <c r="M68" s="43">
        <f t="shared" si="12"/>
        <v>0.82720802565099105</v>
      </c>
    </row>
    <row r="69" spans="1:14" x14ac:dyDescent="0.3">
      <c r="A69">
        <v>10</v>
      </c>
      <c r="B69" t="s">
        <v>70</v>
      </c>
      <c r="C69" s="57">
        <v>12</v>
      </c>
      <c r="E69" s="57">
        <v>1</v>
      </c>
      <c r="F69" s="57">
        <v>9</v>
      </c>
      <c r="G69" s="57">
        <v>2</v>
      </c>
      <c r="H69" s="57">
        <v>107</v>
      </c>
      <c r="I69" s="57">
        <v>1857</v>
      </c>
      <c r="J69" s="57">
        <v>69</v>
      </c>
      <c r="K69" s="57">
        <v>2241</v>
      </c>
      <c r="L69" s="23">
        <f t="shared" si="11"/>
        <v>12</v>
      </c>
      <c r="M69" s="43">
        <f t="shared" si="12"/>
        <v>0.53436174604961906</v>
      </c>
    </row>
    <row r="70" spans="1:14" x14ac:dyDescent="0.3">
      <c r="A70">
        <v>11</v>
      </c>
      <c r="B70" t="s">
        <v>6</v>
      </c>
      <c r="C70" s="57">
        <v>12</v>
      </c>
      <c r="E70" s="57">
        <v>1</v>
      </c>
      <c r="F70" s="57">
        <v>10</v>
      </c>
      <c r="G70" s="57">
        <v>1</v>
      </c>
      <c r="H70" s="57">
        <v>116</v>
      </c>
      <c r="I70" s="57">
        <v>2046</v>
      </c>
      <c r="J70" s="57">
        <v>40</v>
      </c>
      <c r="K70" s="57">
        <v>2223</v>
      </c>
      <c r="L70" s="23">
        <f t="shared" si="11"/>
        <v>9</v>
      </c>
      <c r="M70" s="43">
        <f t="shared" si="12"/>
        <v>0.31737167853320303</v>
      </c>
    </row>
    <row r="71" spans="1:14" x14ac:dyDescent="0.3">
      <c r="A71">
        <v>12</v>
      </c>
      <c r="B71" t="s">
        <v>5</v>
      </c>
      <c r="C71" s="57">
        <v>12</v>
      </c>
      <c r="E71" s="57">
        <v>1</v>
      </c>
      <c r="F71" s="57">
        <v>10</v>
      </c>
      <c r="G71" s="57">
        <v>1</v>
      </c>
      <c r="H71" s="57">
        <v>87</v>
      </c>
      <c r="I71" s="57">
        <v>1757</v>
      </c>
      <c r="J71" s="57">
        <v>65</v>
      </c>
      <c r="K71" s="57">
        <v>2158</v>
      </c>
      <c r="L71" s="23">
        <f t="shared" si="11"/>
        <v>9</v>
      </c>
      <c r="M71" s="43">
        <f t="shared" si="12"/>
        <v>0.60829524996537865</v>
      </c>
    </row>
    <row r="72" spans="1:14" x14ac:dyDescent="0.3">
      <c r="H72">
        <f>SUM(H60:H71)</f>
        <v>961</v>
      </c>
      <c r="I72">
        <f>SUM(I60:I71)</f>
        <v>23577</v>
      </c>
      <c r="J72">
        <f>SUM(J60:J71)</f>
        <v>961</v>
      </c>
      <c r="K72">
        <f>SUM(K60:K71)</f>
        <v>23577</v>
      </c>
    </row>
    <row r="73" spans="1:14" x14ac:dyDescent="0.3">
      <c r="A73" t="s">
        <v>67</v>
      </c>
    </row>
    <row r="74" spans="1:14" ht="15" thickBot="1" x14ac:dyDescent="0.35">
      <c r="A74" s="1">
        <v>1</v>
      </c>
      <c r="B74" s="2" t="s">
        <v>35</v>
      </c>
      <c r="C74" s="56">
        <v>11</v>
      </c>
      <c r="E74" s="56">
        <v>9</v>
      </c>
      <c r="F74" s="56">
        <v>0</v>
      </c>
      <c r="G74" s="56">
        <v>2</v>
      </c>
      <c r="H74" s="56">
        <v>57</v>
      </c>
      <c r="I74" s="56">
        <v>1696</v>
      </c>
      <c r="J74" s="56">
        <v>78</v>
      </c>
      <c r="K74" s="56">
        <v>1411</v>
      </c>
      <c r="L74" s="20">
        <f>+(E74*6)+(G74*3)</f>
        <v>60</v>
      </c>
      <c r="M74" s="21">
        <f t="shared" ref="M74:M83" si="13">+(I74/H74)/(K74/J74)</f>
        <v>1.6448207691446901</v>
      </c>
    </row>
    <row r="75" spans="1:14" ht="15" thickBot="1" x14ac:dyDescent="0.35">
      <c r="A75" s="1">
        <v>2</v>
      </c>
      <c r="B75" s="2" t="s">
        <v>27</v>
      </c>
      <c r="C75" s="56">
        <v>11</v>
      </c>
      <c r="E75" s="56">
        <v>7</v>
      </c>
      <c r="F75" s="56">
        <v>2</v>
      </c>
      <c r="G75" s="56">
        <v>2</v>
      </c>
      <c r="H75" s="56">
        <v>62</v>
      </c>
      <c r="I75" s="56">
        <v>1584</v>
      </c>
      <c r="J75" s="56">
        <v>51</v>
      </c>
      <c r="K75" s="56">
        <v>1390</v>
      </c>
      <c r="L75" s="20">
        <f>+(E75*6)+(G75*3)</f>
        <v>48</v>
      </c>
      <c r="M75" s="21">
        <f t="shared" si="13"/>
        <v>0.93738686470178689</v>
      </c>
    </row>
    <row r="76" spans="1:14" ht="15" thickBot="1" x14ac:dyDescent="0.35">
      <c r="A76" s="1">
        <v>3</v>
      </c>
      <c r="B76" s="2" t="s">
        <v>5</v>
      </c>
      <c r="C76" s="56">
        <v>11</v>
      </c>
      <c r="E76" s="56">
        <v>5</v>
      </c>
      <c r="F76" s="56">
        <v>3</v>
      </c>
      <c r="G76" s="56">
        <v>3</v>
      </c>
      <c r="H76" s="56">
        <v>69</v>
      </c>
      <c r="I76" s="56">
        <v>1753</v>
      </c>
      <c r="J76" s="56">
        <v>82</v>
      </c>
      <c r="K76" s="56">
        <v>1596</v>
      </c>
      <c r="L76" s="20">
        <f>+(E76*6)+(G76*3)</f>
        <v>39</v>
      </c>
      <c r="M76" s="21">
        <f t="shared" si="13"/>
        <v>1.305310377392757</v>
      </c>
    </row>
    <row r="77" spans="1:14" ht="15" thickBot="1" x14ac:dyDescent="0.35">
      <c r="A77" s="1">
        <v>4</v>
      </c>
      <c r="B77" s="2" t="s">
        <v>29</v>
      </c>
      <c r="C77" s="56">
        <v>11</v>
      </c>
      <c r="E77" s="56">
        <v>6</v>
      </c>
      <c r="F77" s="56">
        <v>4</v>
      </c>
      <c r="G77" s="56">
        <v>1</v>
      </c>
      <c r="H77" s="56">
        <v>75</v>
      </c>
      <c r="I77" s="56">
        <v>1801</v>
      </c>
      <c r="J77" s="56">
        <v>79</v>
      </c>
      <c r="K77" s="56">
        <v>1797</v>
      </c>
      <c r="L77" s="20">
        <f>+(E77*6)+(G77*3)</f>
        <v>39</v>
      </c>
      <c r="M77" s="21">
        <f t="shared" si="13"/>
        <v>1.0556779818215545</v>
      </c>
    </row>
    <row r="78" spans="1:14" ht="15" thickBot="1" x14ac:dyDescent="0.35">
      <c r="A78" s="4">
        <v>5</v>
      </c>
      <c r="B78" s="50" t="s">
        <v>28</v>
      </c>
      <c r="C78" s="57">
        <v>11</v>
      </c>
      <c r="E78" s="57">
        <v>5</v>
      </c>
      <c r="F78" s="57">
        <v>5</v>
      </c>
      <c r="G78" s="57">
        <v>1</v>
      </c>
      <c r="H78" s="57">
        <v>71</v>
      </c>
      <c r="I78" s="57">
        <v>1658</v>
      </c>
      <c r="J78" s="57">
        <v>86</v>
      </c>
      <c r="K78" s="57">
        <v>1639</v>
      </c>
      <c r="L78" s="59">
        <f>+(E78*6)+(G78*3)+4</f>
        <v>37</v>
      </c>
      <c r="M78" s="42">
        <f t="shared" si="13"/>
        <v>1.2253091459065559</v>
      </c>
      <c r="N78" s="55"/>
    </row>
    <row r="79" spans="1:14" ht="15" thickBot="1" x14ac:dyDescent="0.35">
      <c r="A79" s="4">
        <v>6</v>
      </c>
      <c r="B79" s="50" t="s">
        <v>0</v>
      </c>
      <c r="C79" s="57">
        <v>11</v>
      </c>
      <c r="E79" s="57">
        <v>4</v>
      </c>
      <c r="F79" s="57">
        <v>5</v>
      </c>
      <c r="G79" s="57">
        <v>2</v>
      </c>
      <c r="H79" s="57">
        <v>76</v>
      </c>
      <c r="I79" s="57">
        <v>1265</v>
      </c>
      <c r="J79" s="57">
        <v>66</v>
      </c>
      <c r="K79" s="57">
        <v>1488</v>
      </c>
      <c r="L79" s="23">
        <f>+(E79*6)+(G79*3)</f>
        <v>30</v>
      </c>
      <c r="M79" s="42">
        <f t="shared" si="13"/>
        <v>0.73827461799660443</v>
      </c>
      <c r="N79" s="55"/>
    </row>
    <row r="80" spans="1:14" ht="15" thickBot="1" x14ac:dyDescent="0.35">
      <c r="A80" s="4">
        <v>7</v>
      </c>
      <c r="B80" s="50" t="s">
        <v>22</v>
      </c>
      <c r="C80" s="57">
        <v>11</v>
      </c>
      <c r="E80" s="57">
        <v>4</v>
      </c>
      <c r="F80" s="57">
        <v>6</v>
      </c>
      <c r="G80" s="57">
        <v>1</v>
      </c>
      <c r="H80" s="57">
        <v>69</v>
      </c>
      <c r="I80" s="57">
        <v>1484</v>
      </c>
      <c r="J80" s="57">
        <v>74</v>
      </c>
      <c r="K80" s="57">
        <v>1610</v>
      </c>
      <c r="L80" s="23">
        <f>+(E80*6)+(G80*3)</f>
        <v>27</v>
      </c>
      <c r="M80" s="43">
        <f t="shared" si="13"/>
        <v>0.98853182104599868</v>
      </c>
      <c r="N80" s="55"/>
    </row>
    <row r="81" spans="1:18" ht="15" thickBot="1" x14ac:dyDescent="0.35">
      <c r="A81" s="4">
        <v>8</v>
      </c>
      <c r="B81" s="50" t="s">
        <v>113</v>
      </c>
      <c r="C81" s="57">
        <v>11</v>
      </c>
      <c r="E81" s="57">
        <v>3</v>
      </c>
      <c r="F81" s="57">
        <v>7</v>
      </c>
      <c r="G81" s="57">
        <v>1</v>
      </c>
      <c r="H81" s="57">
        <v>77</v>
      </c>
      <c r="I81" s="57">
        <v>1840</v>
      </c>
      <c r="J81" s="57">
        <v>77</v>
      </c>
      <c r="K81" s="57">
        <v>1830</v>
      </c>
      <c r="L81" s="23">
        <f>+(E81*6)+(G81*3)</f>
        <v>21</v>
      </c>
      <c r="M81" s="43">
        <f t="shared" si="13"/>
        <v>1.0054644808743169</v>
      </c>
      <c r="N81" s="55"/>
    </row>
    <row r="82" spans="1:18" ht="15" thickBot="1" x14ac:dyDescent="0.35">
      <c r="A82" s="4">
        <v>9</v>
      </c>
      <c r="B82" s="50" t="s">
        <v>19</v>
      </c>
      <c r="C82" s="57">
        <v>11</v>
      </c>
      <c r="E82" s="57">
        <v>4</v>
      </c>
      <c r="F82" s="57">
        <v>6</v>
      </c>
      <c r="G82" s="57">
        <v>1</v>
      </c>
      <c r="H82" s="57">
        <v>79</v>
      </c>
      <c r="I82" s="57">
        <v>1978</v>
      </c>
      <c r="J82" s="57">
        <v>68</v>
      </c>
      <c r="K82" s="57">
        <v>1840</v>
      </c>
      <c r="L82" s="23">
        <f>+(E82*6)+(G82*3)</f>
        <v>27</v>
      </c>
      <c r="M82" s="43">
        <f t="shared" si="13"/>
        <v>0.92531645569620247</v>
      </c>
      <c r="N82" s="55"/>
    </row>
    <row r="83" spans="1:18" ht="15" thickBot="1" x14ac:dyDescent="0.35">
      <c r="A83" s="4">
        <v>10</v>
      </c>
      <c r="B83" s="50" t="s">
        <v>26</v>
      </c>
      <c r="C83" s="57">
        <v>11</v>
      </c>
      <c r="E83" s="57">
        <v>0</v>
      </c>
      <c r="F83" s="57">
        <v>9</v>
      </c>
      <c r="G83" s="57">
        <v>2</v>
      </c>
      <c r="H83" s="57">
        <v>74</v>
      </c>
      <c r="I83" s="57">
        <v>951</v>
      </c>
      <c r="J83" s="57">
        <v>48</v>
      </c>
      <c r="K83" s="57">
        <v>1409</v>
      </c>
      <c r="L83" s="23">
        <f>+(E83*6)+(G83*3)</f>
        <v>6</v>
      </c>
      <c r="M83" s="43">
        <f t="shared" si="13"/>
        <v>0.4378033107628565</v>
      </c>
      <c r="N83" s="49"/>
    </row>
    <row r="84" spans="1:18" x14ac:dyDescent="0.3">
      <c r="H84">
        <f>SUM(H74:H83)</f>
        <v>709</v>
      </c>
      <c r="I84">
        <f>SUM(I74:I83)</f>
        <v>16010</v>
      </c>
      <c r="J84">
        <f>SUM(J74:J83)</f>
        <v>709</v>
      </c>
      <c r="K84">
        <f>SUM(K74:K83)</f>
        <v>16010</v>
      </c>
    </row>
    <row r="85" spans="1:18" x14ac:dyDescent="0.3">
      <c r="A85" t="s">
        <v>68</v>
      </c>
    </row>
    <row r="86" spans="1:18" ht="15" thickBot="1" x14ac:dyDescent="0.35">
      <c r="A86" s="1">
        <v>1</v>
      </c>
      <c r="B86" s="2" t="s">
        <v>113</v>
      </c>
      <c r="C86" s="56">
        <v>10</v>
      </c>
      <c r="E86" s="56">
        <v>9</v>
      </c>
      <c r="F86" s="56">
        <v>0</v>
      </c>
      <c r="G86" s="56">
        <v>1</v>
      </c>
      <c r="H86" s="56">
        <v>47</v>
      </c>
      <c r="I86" s="56">
        <v>1705</v>
      </c>
      <c r="J86" s="56">
        <v>89</v>
      </c>
      <c r="K86" s="56">
        <v>1345</v>
      </c>
      <c r="L86" s="20">
        <f t="shared" ref="L86:L95" si="14">+(E86*6)+(G86*3)</f>
        <v>57</v>
      </c>
      <c r="M86" s="21">
        <f t="shared" ref="M86:M95" si="15">+(I86/H86)/(K86/J86)</f>
        <v>2.4004587518785101</v>
      </c>
      <c r="O86" s="58">
        <v>3</v>
      </c>
      <c r="P86" s="58">
        <v>160</v>
      </c>
      <c r="Q86" s="58">
        <v>6</v>
      </c>
      <c r="R86" s="58">
        <v>102</v>
      </c>
    </row>
    <row r="87" spans="1:18" ht="15" thickBot="1" x14ac:dyDescent="0.35">
      <c r="A87" s="1">
        <v>2</v>
      </c>
      <c r="B87" s="2" t="s">
        <v>35</v>
      </c>
      <c r="C87" s="56">
        <v>11</v>
      </c>
      <c r="E87" s="56">
        <v>8</v>
      </c>
      <c r="F87" s="56">
        <v>2</v>
      </c>
      <c r="G87" s="56">
        <v>1</v>
      </c>
      <c r="H87" s="56">
        <v>43</v>
      </c>
      <c r="I87" s="56">
        <v>993</v>
      </c>
      <c r="J87" s="56">
        <v>60</v>
      </c>
      <c r="K87" s="56">
        <v>854</v>
      </c>
      <c r="L87" s="20">
        <f t="shared" si="14"/>
        <v>51</v>
      </c>
      <c r="M87" s="21">
        <f t="shared" si="15"/>
        <v>1.6224606502913785</v>
      </c>
    </row>
    <row r="88" spans="1:18" ht="15" thickBot="1" x14ac:dyDescent="0.35">
      <c r="A88" s="1">
        <v>3</v>
      </c>
      <c r="B88" s="2" t="s">
        <v>30</v>
      </c>
      <c r="C88" s="56">
        <v>11</v>
      </c>
      <c r="E88" s="56">
        <v>7</v>
      </c>
      <c r="F88" s="56">
        <v>2</v>
      </c>
      <c r="G88" s="56">
        <v>2</v>
      </c>
      <c r="H88" s="56">
        <v>56</v>
      </c>
      <c r="I88" s="56">
        <v>1335</v>
      </c>
      <c r="J88" s="56">
        <v>64</v>
      </c>
      <c r="K88" s="56">
        <v>1281</v>
      </c>
      <c r="L88" s="20">
        <f t="shared" si="14"/>
        <v>48</v>
      </c>
      <c r="M88" s="21">
        <f t="shared" si="15"/>
        <v>1.1910337905654065</v>
      </c>
    </row>
    <row r="89" spans="1:18" ht="15" thickBot="1" x14ac:dyDescent="0.35">
      <c r="A89" s="1">
        <v>4</v>
      </c>
      <c r="B89" s="2" t="s">
        <v>86</v>
      </c>
      <c r="C89" s="56">
        <v>11</v>
      </c>
      <c r="E89" s="56">
        <v>7</v>
      </c>
      <c r="F89" s="56">
        <v>3</v>
      </c>
      <c r="G89" s="56">
        <v>1</v>
      </c>
      <c r="H89" s="56">
        <v>68</v>
      </c>
      <c r="I89" s="56">
        <v>2189</v>
      </c>
      <c r="J89" s="56">
        <v>70</v>
      </c>
      <c r="K89" s="56">
        <v>1904</v>
      </c>
      <c r="L89" s="20">
        <f t="shared" si="14"/>
        <v>45</v>
      </c>
      <c r="M89" s="21">
        <f t="shared" si="15"/>
        <v>1.1834991349480968</v>
      </c>
    </row>
    <row r="90" spans="1:18" ht="15" thickBot="1" x14ac:dyDescent="0.35">
      <c r="A90" s="4">
        <v>5</v>
      </c>
      <c r="B90" s="50" t="s">
        <v>2</v>
      </c>
      <c r="C90" s="57">
        <v>11</v>
      </c>
      <c r="E90" s="57">
        <v>4</v>
      </c>
      <c r="F90" s="57">
        <v>5</v>
      </c>
      <c r="G90" s="57">
        <v>2</v>
      </c>
      <c r="H90" s="57">
        <v>64</v>
      </c>
      <c r="I90" s="57">
        <v>1570</v>
      </c>
      <c r="J90" s="57">
        <v>69</v>
      </c>
      <c r="K90" s="57">
        <v>1648</v>
      </c>
      <c r="L90" s="23">
        <f t="shared" si="14"/>
        <v>30</v>
      </c>
      <c r="M90" s="42">
        <f t="shared" si="15"/>
        <v>1.02709723907767</v>
      </c>
    </row>
    <row r="91" spans="1:18" ht="15" thickBot="1" x14ac:dyDescent="0.35">
      <c r="A91" s="4">
        <v>6</v>
      </c>
      <c r="B91" s="50" t="s">
        <v>5</v>
      </c>
      <c r="C91" s="57">
        <v>10</v>
      </c>
      <c r="E91" s="57">
        <v>3</v>
      </c>
      <c r="F91" s="57">
        <v>5</v>
      </c>
      <c r="G91" s="57">
        <v>2</v>
      </c>
      <c r="H91" s="57">
        <v>77</v>
      </c>
      <c r="I91" s="57">
        <v>1722</v>
      </c>
      <c r="J91" s="57">
        <v>53</v>
      </c>
      <c r="K91" s="57">
        <v>1620</v>
      </c>
      <c r="L91" s="23">
        <f t="shared" si="14"/>
        <v>24</v>
      </c>
      <c r="M91" s="42">
        <f t="shared" si="15"/>
        <v>0.73164983164983166</v>
      </c>
      <c r="O91" s="58">
        <v>6</v>
      </c>
      <c r="P91" s="58">
        <v>102</v>
      </c>
      <c r="Q91" s="58">
        <v>3</v>
      </c>
      <c r="R91" s="58">
        <v>160</v>
      </c>
    </row>
    <row r="92" spans="1:18" ht="15" thickBot="1" x14ac:dyDescent="0.35">
      <c r="A92" s="4">
        <v>7</v>
      </c>
      <c r="B92" s="50" t="s">
        <v>7</v>
      </c>
      <c r="C92" s="57">
        <v>11</v>
      </c>
      <c r="E92" s="57">
        <v>2</v>
      </c>
      <c r="F92" s="57">
        <v>6</v>
      </c>
      <c r="G92" s="57">
        <v>3</v>
      </c>
      <c r="H92" s="57">
        <v>61</v>
      </c>
      <c r="I92" s="57">
        <v>1043</v>
      </c>
      <c r="J92" s="57">
        <v>49</v>
      </c>
      <c r="K92" s="57">
        <v>1357</v>
      </c>
      <c r="L92" s="23">
        <f t="shared" si="14"/>
        <v>21</v>
      </c>
      <c r="M92" s="42">
        <f t="shared" si="15"/>
        <v>0.61740580112833277</v>
      </c>
    </row>
    <row r="93" spans="1:18" ht="15" thickBot="1" x14ac:dyDescent="0.35">
      <c r="A93" s="4">
        <v>8</v>
      </c>
      <c r="B93" s="50" t="s">
        <v>34</v>
      </c>
      <c r="C93" s="57">
        <v>11</v>
      </c>
      <c r="E93" s="57">
        <v>3</v>
      </c>
      <c r="F93" s="57">
        <v>7</v>
      </c>
      <c r="G93" s="57">
        <v>1</v>
      </c>
      <c r="H93" s="57">
        <v>78</v>
      </c>
      <c r="I93" s="57">
        <v>1464</v>
      </c>
      <c r="J93" s="57">
        <v>57</v>
      </c>
      <c r="K93" s="57">
        <v>1802</v>
      </c>
      <c r="L93" s="23">
        <f t="shared" si="14"/>
        <v>21</v>
      </c>
      <c r="M93" s="42">
        <f t="shared" si="15"/>
        <v>0.59369930846068475</v>
      </c>
    </row>
    <row r="94" spans="1:18" ht="15" thickBot="1" x14ac:dyDescent="0.35">
      <c r="A94" s="4">
        <v>9</v>
      </c>
      <c r="B94" s="50" t="s">
        <v>3</v>
      </c>
      <c r="C94" s="57">
        <v>11</v>
      </c>
      <c r="E94" s="57">
        <v>2</v>
      </c>
      <c r="F94" s="57">
        <v>8</v>
      </c>
      <c r="G94" s="57">
        <v>1</v>
      </c>
      <c r="H94" s="57">
        <v>66</v>
      </c>
      <c r="I94" s="57">
        <v>1486</v>
      </c>
      <c r="J94" s="57">
        <v>61</v>
      </c>
      <c r="K94" s="57">
        <v>1614</v>
      </c>
      <c r="L94" s="23">
        <f t="shared" si="14"/>
        <v>15</v>
      </c>
      <c r="M94" s="42">
        <f t="shared" si="15"/>
        <v>0.85094438811910933</v>
      </c>
    </row>
    <row r="95" spans="1:18" ht="15" thickBot="1" x14ac:dyDescent="0.35">
      <c r="A95" s="4">
        <v>10</v>
      </c>
      <c r="B95" s="50" t="s">
        <v>27</v>
      </c>
      <c r="C95" s="57">
        <v>11</v>
      </c>
      <c r="E95" s="57">
        <v>1</v>
      </c>
      <c r="F95" s="57">
        <v>8</v>
      </c>
      <c r="G95" s="57">
        <v>2</v>
      </c>
      <c r="H95" s="57">
        <v>79</v>
      </c>
      <c r="I95" s="57">
        <v>1736</v>
      </c>
      <c r="J95" s="57">
        <v>67</v>
      </c>
      <c r="K95" s="57">
        <v>1818</v>
      </c>
      <c r="L95" s="23">
        <f t="shared" si="14"/>
        <v>12</v>
      </c>
      <c r="M95" s="42">
        <f t="shared" si="15"/>
        <v>0.80984807341493648</v>
      </c>
    </row>
    <row r="96" spans="1:18" x14ac:dyDescent="0.3">
      <c r="H96">
        <f>SUM(H86:H95)</f>
        <v>639</v>
      </c>
      <c r="I96">
        <f>SUM(I86:I95)</f>
        <v>15243</v>
      </c>
      <c r="J96">
        <f>SUM(J86:J95)</f>
        <v>639</v>
      </c>
      <c r="K96">
        <f>SUM(K86:K95)</f>
        <v>15243</v>
      </c>
    </row>
    <row r="97" spans="1:14" x14ac:dyDescent="0.3">
      <c r="A97" t="s">
        <v>69</v>
      </c>
    </row>
    <row r="98" spans="1:14" ht="15" thickBot="1" x14ac:dyDescent="0.35">
      <c r="A98" s="1">
        <v>1</v>
      </c>
      <c r="B98" s="2" t="s">
        <v>7</v>
      </c>
      <c r="C98" s="56">
        <v>11</v>
      </c>
      <c r="E98" s="56">
        <v>8</v>
      </c>
      <c r="F98" s="56">
        <v>2</v>
      </c>
      <c r="G98" s="56">
        <v>1</v>
      </c>
      <c r="H98" s="56">
        <v>52</v>
      </c>
      <c r="I98" s="56">
        <v>2023</v>
      </c>
      <c r="J98" s="56">
        <v>80</v>
      </c>
      <c r="K98" s="56">
        <v>1504</v>
      </c>
      <c r="L98" s="20">
        <f t="shared" ref="L98:L107" si="16">+(E98*6)+(G98*3)</f>
        <v>51</v>
      </c>
      <c r="M98" s="21">
        <f t="shared" ref="M98:M107" si="17">+(I98/H98)/(K98/J98)</f>
        <v>2.0693535188216039</v>
      </c>
    </row>
    <row r="99" spans="1:14" ht="15" thickBot="1" x14ac:dyDescent="0.35">
      <c r="A99" s="1">
        <v>2</v>
      </c>
      <c r="B99" s="2" t="s">
        <v>21</v>
      </c>
      <c r="C99" s="56">
        <v>11</v>
      </c>
      <c r="E99" s="56">
        <v>8</v>
      </c>
      <c r="F99" s="56">
        <v>2</v>
      </c>
      <c r="G99" s="56">
        <v>1</v>
      </c>
      <c r="H99" s="56">
        <v>72</v>
      </c>
      <c r="I99" s="56">
        <v>1615</v>
      </c>
      <c r="J99" s="56">
        <v>83</v>
      </c>
      <c r="K99" s="56">
        <v>1397</v>
      </c>
      <c r="L99" s="20">
        <f t="shared" si="16"/>
        <v>51</v>
      </c>
      <c r="M99" s="21">
        <f t="shared" si="17"/>
        <v>1.3326672234152548</v>
      </c>
    </row>
    <row r="100" spans="1:14" ht="15" thickBot="1" x14ac:dyDescent="0.35">
      <c r="A100" s="1">
        <v>3</v>
      </c>
      <c r="B100" s="2" t="s">
        <v>19</v>
      </c>
      <c r="C100" s="56">
        <v>11</v>
      </c>
      <c r="E100" s="56">
        <v>7</v>
      </c>
      <c r="F100" s="56">
        <v>2</v>
      </c>
      <c r="G100" s="56">
        <v>2</v>
      </c>
      <c r="H100" s="56">
        <v>73</v>
      </c>
      <c r="I100" s="56">
        <v>2231</v>
      </c>
      <c r="J100" s="56">
        <v>80</v>
      </c>
      <c r="K100" s="56">
        <v>1994</v>
      </c>
      <c r="L100" s="20">
        <f t="shared" si="16"/>
        <v>48</v>
      </c>
      <c r="M100" s="21">
        <f t="shared" si="17"/>
        <v>1.2261441859826052</v>
      </c>
    </row>
    <row r="101" spans="1:14" ht="15" thickBot="1" x14ac:dyDescent="0.35">
      <c r="A101" s="1">
        <v>4</v>
      </c>
      <c r="B101" s="2" t="s">
        <v>70</v>
      </c>
      <c r="C101" s="56">
        <v>11</v>
      </c>
      <c r="E101" s="56">
        <v>5</v>
      </c>
      <c r="F101" s="56">
        <v>4</v>
      </c>
      <c r="G101" s="56">
        <v>2</v>
      </c>
      <c r="H101" s="56">
        <v>88</v>
      </c>
      <c r="I101" s="56">
        <v>1757</v>
      </c>
      <c r="J101" s="56">
        <v>78</v>
      </c>
      <c r="K101" s="56">
        <v>1797</v>
      </c>
      <c r="L101" s="20">
        <f t="shared" si="16"/>
        <v>36</v>
      </c>
      <c r="M101" s="21">
        <f t="shared" si="17"/>
        <v>0.8666337835786917</v>
      </c>
    </row>
    <row r="102" spans="1:14" ht="15" thickBot="1" x14ac:dyDescent="0.35">
      <c r="A102" s="4">
        <v>5</v>
      </c>
      <c r="B102" s="50" t="s">
        <v>29</v>
      </c>
      <c r="C102" s="57">
        <v>11</v>
      </c>
      <c r="E102" s="57">
        <v>5</v>
      </c>
      <c r="F102" s="57">
        <v>5</v>
      </c>
      <c r="G102" s="57">
        <v>1</v>
      </c>
      <c r="H102" s="57">
        <v>74</v>
      </c>
      <c r="I102" s="57">
        <v>1783</v>
      </c>
      <c r="J102" s="57">
        <v>68</v>
      </c>
      <c r="K102" s="57">
        <v>1803</v>
      </c>
      <c r="L102" s="23">
        <f t="shared" si="16"/>
        <v>33</v>
      </c>
      <c r="M102" s="42">
        <f t="shared" si="17"/>
        <v>0.90872569741122144</v>
      </c>
      <c r="N102" s="55"/>
    </row>
    <row r="103" spans="1:14" ht="15" thickBot="1" x14ac:dyDescent="0.35">
      <c r="A103" s="4">
        <v>6</v>
      </c>
      <c r="B103" s="50" t="s">
        <v>23</v>
      </c>
      <c r="C103" s="57">
        <v>11</v>
      </c>
      <c r="E103" s="57">
        <v>5</v>
      </c>
      <c r="F103" s="57">
        <v>5</v>
      </c>
      <c r="G103" s="57">
        <v>1</v>
      </c>
      <c r="H103" s="57">
        <v>74</v>
      </c>
      <c r="I103" s="57">
        <v>1329</v>
      </c>
      <c r="J103" s="57">
        <v>68</v>
      </c>
      <c r="K103" s="57">
        <v>1372</v>
      </c>
      <c r="L103" s="23">
        <f t="shared" si="16"/>
        <v>33</v>
      </c>
      <c r="M103" s="42">
        <f t="shared" si="17"/>
        <v>0.8901189819557167</v>
      </c>
      <c r="N103" s="55"/>
    </row>
    <row r="104" spans="1:14" ht="15" thickBot="1" x14ac:dyDescent="0.35">
      <c r="A104" s="4">
        <v>7</v>
      </c>
      <c r="B104" s="50" t="s">
        <v>31</v>
      </c>
      <c r="C104" s="57">
        <v>11</v>
      </c>
      <c r="E104" s="57">
        <v>3</v>
      </c>
      <c r="F104" s="57">
        <v>6</v>
      </c>
      <c r="G104" s="57">
        <v>2</v>
      </c>
      <c r="H104" s="57">
        <v>70</v>
      </c>
      <c r="I104" s="57">
        <v>1398</v>
      </c>
      <c r="J104" s="57">
        <v>53</v>
      </c>
      <c r="K104" s="57">
        <v>1606</v>
      </c>
      <c r="L104" s="23">
        <f t="shared" si="16"/>
        <v>24</v>
      </c>
      <c r="M104" s="42">
        <f t="shared" si="17"/>
        <v>0.65908201387653442</v>
      </c>
      <c r="N104" s="55"/>
    </row>
    <row r="105" spans="1:14" ht="15" thickBot="1" x14ac:dyDescent="0.35">
      <c r="A105" s="4">
        <v>8</v>
      </c>
      <c r="B105" s="50" t="s">
        <v>33</v>
      </c>
      <c r="C105" s="57">
        <v>11</v>
      </c>
      <c r="E105" s="57">
        <v>3</v>
      </c>
      <c r="F105" s="57">
        <v>7</v>
      </c>
      <c r="G105" s="57">
        <v>1</v>
      </c>
      <c r="H105" s="57">
        <v>76</v>
      </c>
      <c r="I105" s="57">
        <v>1471</v>
      </c>
      <c r="J105" s="57">
        <v>73</v>
      </c>
      <c r="K105" s="57">
        <v>1725</v>
      </c>
      <c r="L105" s="23">
        <f t="shared" si="16"/>
        <v>21</v>
      </c>
      <c r="M105" s="42">
        <f t="shared" si="17"/>
        <v>0.8190922959572845</v>
      </c>
      <c r="N105" s="55"/>
    </row>
    <row r="106" spans="1:14" ht="15" thickBot="1" x14ac:dyDescent="0.35">
      <c r="A106" s="4">
        <v>9</v>
      </c>
      <c r="B106" s="50" t="s">
        <v>1</v>
      </c>
      <c r="C106" s="60">
        <v>11</v>
      </c>
      <c r="E106" s="57">
        <v>2</v>
      </c>
      <c r="F106" s="57">
        <v>7</v>
      </c>
      <c r="G106" s="57">
        <v>2</v>
      </c>
      <c r="H106" s="57">
        <v>65</v>
      </c>
      <c r="I106" s="57">
        <v>1494</v>
      </c>
      <c r="J106" s="57">
        <v>63</v>
      </c>
      <c r="K106" s="57">
        <v>1696</v>
      </c>
      <c r="L106" s="23">
        <f t="shared" si="16"/>
        <v>18</v>
      </c>
      <c r="M106" s="42">
        <f t="shared" si="17"/>
        <v>0.85379172714078377</v>
      </c>
      <c r="N106" s="55"/>
    </row>
    <row r="107" spans="1:14" ht="15" thickBot="1" x14ac:dyDescent="0.35">
      <c r="A107" s="4">
        <v>10</v>
      </c>
      <c r="B107" s="50" t="s">
        <v>74</v>
      </c>
      <c r="C107" s="60">
        <v>11</v>
      </c>
      <c r="E107" s="57">
        <v>2</v>
      </c>
      <c r="F107" s="57">
        <v>8</v>
      </c>
      <c r="G107" s="57">
        <v>1</v>
      </c>
      <c r="H107" s="57">
        <v>53</v>
      </c>
      <c r="I107" s="57">
        <v>1223</v>
      </c>
      <c r="J107" s="57">
        <v>51</v>
      </c>
      <c r="K107" s="57">
        <v>1430</v>
      </c>
      <c r="L107" s="23">
        <f t="shared" si="16"/>
        <v>15</v>
      </c>
      <c r="M107" s="42">
        <f t="shared" si="17"/>
        <v>0.8229713682543871</v>
      </c>
      <c r="N107" s="49"/>
    </row>
    <row r="108" spans="1:14" x14ac:dyDescent="0.3">
      <c r="H108">
        <f>SUM(H98:H107)</f>
        <v>697</v>
      </c>
      <c r="I108">
        <f>SUM(I98:I107)</f>
        <v>16324</v>
      </c>
      <c r="J108">
        <f>SUM(J98:J107)</f>
        <v>697</v>
      </c>
      <c r="K108">
        <f>SUM(K98:K107)</f>
        <v>16324</v>
      </c>
    </row>
    <row r="109" spans="1:14" x14ac:dyDescent="0.3">
      <c r="A109" t="s">
        <v>110</v>
      </c>
    </row>
    <row r="110" spans="1:14" ht="15" thickBot="1" x14ac:dyDescent="0.35">
      <c r="A110" s="1">
        <v>1</v>
      </c>
      <c r="B110" s="2" t="s">
        <v>24</v>
      </c>
      <c r="C110" s="56">
        <v>16</v>
      </c>
      <c r="E110" s="56">
        <v>13</v>
      </c>
      <c r="F110" s="56">
        <v>2</v>
      </c>
      <c r="G110" s="56">
        <v>1</v>
      </c>
      <c r="H110" s="56">
        <v>84</v>
      </c>
      <c r="I110" s="56">
        <v>1792</v>
      </c>
      <c r="J110" s="56">
        <v>143</v>
      </c>
      <c r="K110" s="56">
        <v>1699</v>
      </c>
      <c r="L110" s="20">
        <f t="shared" ref="L110:L117" si="18">+(E110*6)+(G110*3)</f>
        <v>81</v>
      </c>
      <c r="M110" s="21">
        <f t="shared" ref="M110:M117" si="19">+(I110/H110)/(K110/J110)</f>
        <v>1.795566019226996</v>
      </c>
    </row>
    <row r="111" spans="1:14" ht="15" thickBot="1" x14ac:dyDescent="0.35">
      <c r="A111" s="1">
        <v>2</v>
      </c>
      <c r="B111" s="2" t="s">
        <v>28</v>
      </c>
      <c r="C111" s="56">
        <v>16</v>
      </c>
      <c r="E111" s="56">
        <v>12</v>
      </c>
      <c r="F111" s="56">
        <v>3</v>
      </c>
      <c r="G111" s="56">
        <v>1</v>
      </c>
      <c r="H111" s="56">
        <v>89</v>
      </c>
      <c r="I111" s="56">
        <v>2266</v>
      </c>
      <c r="J111" s="56">
        <v>103</v>
      </c>
      <c r="K111" s="56">
        <v>1834</v>
      </c>
      <c r="L111" s="20">
        <f t="shared" si="18"/>
        <v>75</v>
      </c>
      <c r="M111" s="21">
        <f t="shared" si="19"/>
        <v>1.4299070001102767</v>
      </c>
    </row>
    <row r="112" spans="1:14" ht="15" thickBot="1" x14ac:dyDescent="0.35">
      <c r="A112" s="1">
        <v>3</v>
      </c>
      <c r="B112" s="2" t="s">
        <v>109</v>
      </c>
      <c r="C112" s="56">
        <v>16</v>
      </c>
      <c r="E112" s="56">
        <v>10</v>
      </c>
      <c r="F112" s="56">
        <v>5</v>
      </c>
      <c r="G112" s="56">
        <v>1</v>
      </c>
      <c r="H112" s="56">
        <v>108</v>
      </c>
      <c r="I112" s="56">
        <v>2148</v>
      </c>
      <c r="J112" s="56">
        <v>117</v>
      </c>
      <c r="K112" s="56">
        <v>1907</v>
      </c>
      <c r="L112" s="20">
        <f t="shared" si="18"/>
        <v>63</v>
      </c>
      <c r="M112" s="21">
        <f t="shared" si="19"/>
        <v>1.2202412165705296</v>
      </c>
    </row>
    <row r="113" spans="1:13" ht="15" thickBot="1" x14ac:dyDescent="0.35">
      <c r="A113" s="1">
        <v>4</v>
      </c>
      <c r="B113" s="2" t="s">
        <v>113</v>
      </c>
      <c r="C113" s="56">
        <v>16</v>
      </c>
      <c r="E113" s="56">
        <v>8</v>
      </c>
      <c r="F113" s="56">
        <v>7</v>
      </c>
      <c r="G113" s="56">
        <v>1</v>
      </c>
      <c r="H113" s="56">
        <v>98</v>
      </c>
      <c r="I113" s="56">
        <v>2198</v>
      </c>
      <c r="J113" s="56">
        <v>121</v>
      </c>
      <c r="K113" s="56">
        <v>2185</v>
      </c>
      <c r="L113" s="20">
        <f t="shared" si="18"/>
        <v>51</v>
      </c>
      <c r="M113" s="21">
        <f t="shared" si="19"/>
        <v>1.2420398823144818</v>
      </c>
    </row>
    <row r="114" spans="1:13" ht="15" thickBot="1" x14ac:dyDescent="0.35">
      <c r="A114" s="4">
        <v>5</v>
      </c>
      <c r="B114" s="50" t="s">
        <v>114</v>
      </c>
      <c r="C114" s="57">
        <v>16</v>
      </c>
      <c r="E114" s="57">
        <v>6</v>
      </c>
      <c r="F114" s="57">
        <v>9</v>
      </c>
      <c r="G114" s="57">
        <v>1</v>
      </c>
      <c r="H114" s="57">
        <v>107</v>
      </c>
      <c r="I114" s="57">
        <v>2240</v>
      </c>
      <c r="J114" s="57">
        <v>86</v>
      </c>
      <c r="K114" s="57">
        <v>2102</v>
      </c>
      <c r="L114" s="23">
        <f t="shared" si="18"/>
        <v>39</v>
      </c>
      <c r="M114" s="42">
        <f t="shared" si="19"/>
        <v>0.85650515308073305</v>
      </c>
    </row>
    <row r="115" spans="1:13" ht="15" thickBot="1" x14ac:dyDescent="0.35">
      <c r="A115" s="4">
        <v>6</v>
      </c>
      <c r="B115" s="50" t="s">
        <v>21</v>
      </c>
      <c r="C115" s="57">
        <v>16</v>
      </c>
      <c r="E115" s="57">
        <v>5</v>
      </c>
      <c r="F115" s="57">
        <v>9</v>
      </c>
      <c r="G115" s="57">
        <v>1</v>
      </c>
      <c r="H115" s="57">
        <v>116</v>
      </c>
      <c r="I115" s="57">
        <v>2230</v>
      </c>
      <c r="J115" s="57">
        <v>121</v>
      </c>
      <c r="K115" s="57">
        <v>2479</v>
      </c>
      <c r="L115" s="23">
        <f t="shared" si="18"/>
        <v>33</v>
      </c>
      <c r="M115" s="42">
        <f t="shared" si="19"/>
        <v>0.93833024996174763</v>
      </c>
    </row>
    <row r="116" spans="1:13" ht="15" thickBot="1" x14ac:dyDescent="0.35">
      <c r="A116" s="4">
        <v>7</v>
      </c>
      <c r="B116" s="50" t="s">
        <v>30</v>
      </c>
      <c r="C116" s="57">
        <v>16</v>
      </c>
      <c r="E116" s="57">
        <v>3</v>
      </c>
      <c r="F116" s="57">
        <v>12</v>
      </c>
      <c r="G116" s="57">
        <v>1</v>
      </c>
      <c r="H116" s="57">
        <v>105</v>
      </c>
      <c r="I116" s="57">
        <v>1510</v>
      </c>
      <c r="J116" s="57">
        <v>81</v>
      </c>
      <c r="K116" s="57">
        <v>1856</v>
      </c>
      <c r="L116" s="23">
        <f t="shared" si="18"/>
        <v>21</v>
      </c>
      <c r="M116" s="42">
        <f t="shared" si="19"/>
        <v>0.62761699507389168</v>
      </c>
    </row>
    <row r="117" spans="1:13" ht="15" thickBot="1" x14ac:dyDescent="0.35">
      <c r="A117" s="4">
        <v>8</v>
      </c>
      <c r="B117" s="50" t="s">
        <v>20</v>
      </c>
      <c r="C117" s="57">
        <v>16</v>
      </c>
      <c r="E117" s="57">
        <v>2</v>
      </c>
      <c r="F117" s="57">
        <v>13</v>
      </c>
      <c r="G117" s="57">
        <v>1</v>
      </c>
      <c r="H117" s="57">
        <v>114</v>
      </c>
      <c r="I117" s="57">
        <v>1414</v>
      </c>
      <c r="J117" s="57">
        <v>49</v>
      </c>
      <c r="K117" s="57">
        <v>1736</v>
      </c>
      <c r="L117" s="23">
        <f t="shared" si="18"/>
        <v>15</v>
      </c>
      <c r="M117" s="42">
        <f t="shared" si="19"/>
        <v>0.35009903791737407</v>
      </c>
    </row>
    <row r="118" spans="1:13" x14ac:dyDescent="0.3">
      <c r="H118">
        <f>SUM(H110:H117)</f>
        <v>821</v>
      </c>
      <c r="I118">
        <f>SUM(I110:I117)</f>
        <v>15798</v>
      </c>
      <c r="J118">
        <f>SUM(J110:J117)</f>
        <v>821</v>
      </c>
      <c r="K118">
        <f>SUM(K110:K117)</f>
        <v>15798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15"/>
  <sheetViews>
    <sheetView showGridLines="0" topLeftCell="A97" workbookViewId="0">
      <selection activeCell="A119" sqref="A119"/>
    </sheetView>
  </sheetViews>
  <sheetFormatPr defaultRowHeight="14.4" x14ac:dyDescent="0.3"/>
  <cols>
    <col min="1" max="1" width="24.88671875" bestFit="1" customWidth="1"/>
    <col min="2" max="2" width="3.109375" customWidth="1"/>
    <col min="3" max="3" width="16" customWidth="1"/>
    <col min="5" max="5" width="34" bestFit="1" customWidth="1"/>
  </cols>
  <sheetData>
    <row r="1" spans="1:6" x14ac:dyDescent="0.3">
      <c r="A1" s="16" t="s">
        <v>168</v>
      </c>
    </row>
    <row r="2" spans="1:6" x14ac:dyDescent="0.3">
      <c r="A2" t="s">
        <v>164</v>
      </c>
    </row>
    <row r="3" spans="1:6" x14ac:dyDescent="0.3">
      <c r="A3" t="s">
        <v>165</v>
      </c>
    </row>
    <row r="4" spans="1:6" x14ac:dyDescent="0.3">
      <c r="A4" s="16" t="s">
        <v>47</v>
      </c>
      <c r="F4" s="54"/>
    </row>
    <row r="5" spans="1:6" ht="15" thickBot="1" x14ac:dyDescent="0.35">
      <c r="A5" s="74" t="s">
        <v>23</v>
      </c>
      <c r="B5" t="s">
        <v>48</v>
      </c>
      <c r="C5" s="75" t="s">
        <v>25</v>
      </c>
      <c r="E5" s="16" t="s">
        <v>41</v>
      </c>
      <c r="F5" s="30" t="s">
        <v>72</v>
      </c>
    </row>
    <row r="6" spans="1:6" ht="15" thickBot="1" x14ac:dyDescent="0.35">
      <c r="A6" s="74" t="s">
        <v>5</v>
      </c>
      <c r="B6" t="s">
        <v>48</v>
      </c>
      <c r="C6" s="75" t="s">
        <v>30</v>
      </c>
      <c r="E6" s="16" t="s">
        <v>46</v>
      </c>
      <c r="F6" s="30" t="s">
        <v>72</v>
      </c>
    </row>
    <row r="7" spans="1:6" x14ac:dyDescent="0.3">
      <c r="F7" s="54"/>
    </row>
    <row r="8" spans="1:6" x14ac:dyDescent="0.3">
      <c r="A8" s="16" t="s">
        <v>49</v>
      </c>
      <c r="F8" s="54"/>
    </row>
    <row r="9" spans="1:6" ht="15" thickBot="1" x14ac:dyDescent="0.35">
      <c r="A9" s="75" t="s">
        <v>0</v>
      </c>
      <c r="B9" t="s">
        <v>48</v>
      </c>
      <c r="C9" s="75" t="s">
        <v>29</v>
      </c>
      <c r="E9" s="16" t="s">
        <v>50</v>
      </c>
      <c r="F9" s="30" t="s">
        <v>72</v>
      </c>
    </row>
    <row r="10" spans="1:6" ht="15" thickBot="1" x14ac:dyDescent="0.35">
      <c r="A10" s="75" t="s">
        <v>19</v>
      </c>
      <c r="B10" t="s">
        <v>48</v>
      </c>
      <c r="C10" s="75" t="s">
        <v>31</v>
      </c>
      <c r="E10" s="16" t="s">
        <v>89</v>
      </c>
      <c r="F10" s="30" t="s">
        <v>72</v>
      </c>
    </row>
    <row r="12" spans="1:6" x14ac:dyDescent="0.3">
      <c r="A12" s="16" t="s">
        <v>139</v>
      </c>
      <c r="F12" s="54"/>
    </row>
    <row r="13" spans="1:6" ht="15" thickBot="1" x14ac:dyDescent="0.35">
      <c r="A13" s="75" t="s">
        <v>5</v>
      </c>
      <c r="B13" t="s">
        <v>48</v>
      </c>
      <c r="C13" s="75" t="s">
        <v>30</v>
      </c>
      <c r="E13" s="16" t="s">
        <v>62</v>
      </c>
      <c r="F13" s="30" t="s">
        <v>72</v>
      </c>
    </row>
    <row r="14" spans="1:6" ht="15" thickBot="1" x14ac:dyDescent="0.35">
      <c r="A14" s="75" t="s">
        <v>33</v>
      </c>
      <c r="B14" t="s">
        <v>48</v>
      </c>
      <c r="C14" s="75" t="s">
        <v>23</v>
      </c>
      <c r="E14" s="16" t="s">
        <v>42</v>
      </c>
      <c r="F14" s="30" t="s">
        <v>72</v>
      </c>
    </row>
    <row r="15" spans="1:6" x14ac:dyDescent="0.3">
      <c r="F15" s="54"/>
    </row>
    <row r="16" spans="1:6" x14ac:dyDescent="0.3">
      <c r="A16" s="16" t="s">
        <v>9</v>
      </c>
      <c r="B16" s="39"/>
      <c r="F16" s="54"/>
    </row>
    <row r="17" spans="1:6" ht="15" thickBot="1" x14ac:dyDescent="0.35">
      <c r="A17" s="75" t="s">
        <v>71</v>
      </c>
      <c r="B17" t="s">
        <v>48</v>
      </c>
      <c r="C17" s="75" t="s">
        <v>4</v>
      </c>
      <c r="E17" s="76" t="s">
        <v>158</v>
      </c>
      <c r="F17" s="30" t="s">
        <v>72</v>
      </c>
    </row>
    <row r="19" spans="1:6" x14ac:dyDescent="0.3">
      <c r="A19" s="16" t="s">
        <v>66</v>
      </c>
      <c r="F19" s="54"/>
    </row>
    <row r="20" spans="1:6" ht="15" thickBot="1" x14ac:dyDescent="0.35">
      <c r="A20" s="75" t="s">
        <v>19</v>
      </c>
      <c r="B20" t="s">
        <v>48</v>
      </c>
      <c r="C20" s="75" t="s">
        <v>23</v>
      </c>
      <c r="E20" s="16" t="s">
        <v>143</v>
      </c>
      <c r="F20" s="30" t="s">
        <v>72</v>
      </c>
    </row>
    <row r="22" spans="1:6" x14ac:dyDescent="0.3">
      <c r="A22" s="16" t="s">
        <v>32</v>
      </c>
      <c r="E22" s="16"/>
      <c r="F22" s="30"/>
    </row>
    <row r="23" spans="1:6" ht="15" thickBot="1" x14ac:dyDescent="0.35">
      <c r="A23" s="75" t="s">
        <v>0</v>
      </c>
      <c r="B23" t="s">
        <v>48</v>
      </c>
      <c r="C23" s="75" t="s">
        <v>1</v>
      </c>
      <c r="E23" s="16" t="s">
        <v>148</v>
      </c>
      <c r="F23" s="30" t="s">
        <v>72</v>
      </c>
    </row>
    <row r="24" spans="1:6" ht="15" thickBot="1" x14ac:dyDescent="0.35">
      <c r="A24" s="75" t="s">
        <v>30</v>
      </c>
      <c r="B24" t="s">
        <v>48</v>
      </c>
      <c r="C24" s="75" t="s">
        <v>29</v>
      </c>
      <c r="E24" s="16" t="s">
        <v>141</v>
      </c>
      <c r="F24" s="30" t="s">
        <v>72</v>
      </c>
    </row>
    <row r="25" spans="1:6" x14ac:dyDescent="0.3">
      <c r="E25" s="16"/>
      <c r="F25" s="30"/>
    </row>
    <row r="26" spans="1:6" x14ac:dyDescent="0.3">
      <c r="A26" s="16" t="s">
        <v>145</v>
      </c>
      <c r="E26" s="16"/>
      <c r="F26" s="30"/>
    </row>
    <row r="27" spans="1:6" ht="15" thickBot="1" x14ac:dyDescent="0.35">
      <c r="A27" s="75" t="s">
        <v>27</v>
      </c>
      <c r="B27" t="s">
        <v>48</v>
      </c>
      <c r="C27" s="75" t="s">
        <v>5</v>
      </c>
      <c r="E27" s="16" t="s">
        <v>135</v>
      </c>
      <c r="F27" s="30" t="s">
        <v>72</v>
      </c>
    </row>
    <row r="28" spans="1:6" ht="15" thickBot="1" x14ac:dyDescent="0.35">
      <c r="A28" s="75" t="s">
        <v>71</v>
      </c>
      <c r="B28" t="s">
        <v>48</v>
      </c>
      <c r="C28" s="75" t="s">
        <v>23</v>
      </c>
      <c r="E28" s="76" t="s">
        <v>142</v>
      </c>
      <c r="F28" s="30" t="s">
        <v>72</v>
      </c>
    </row>
    <row r="30" spans="1:6" x14ac:dyDescent="0.3">
      <c r="A30" s="16" t="s">
        <v>67</v>
      </c>
      <c r="E30" s="16"/>
      <c r="F30" s="30"/>
    </row>
    <row r="31" spans="1:6" ht="15" thickBot="1" x14ac:dyDescent="0.35">
      <c r="A31" s="75" t="s">
        <v>19</v>
      </c>
      <c r="B31" t="s">
        <v>48</v>
      </c>
      <c r="C31" s="75" t="s">
        <v>70</v>
      </c>
      <c r="E31" s="16" t="s">
        <v>161</v>
      </c>
      <c r="F31" s="30" t="s">
        <v>72</v>
      </c>
    </row>
    <row r="33" spans="1:6" x14ac:dyDescent="0.3">
      <c r="A33" s="16" t="s">
        <v>68</v>
      </c>
      <c r="B33" s="39"/>
      <c r="E33" s="16"/>
      <c r="F33" s="30"/>
    </row>
    <row r="34" spans="1:6" ht="15" thickBot="1" x14ac:dyDescent="0.35">
      <c r="A34" s="75" t="s">
        <v>147</v>
      </c>
      <c r="B34" t="s">
        <v>48</v>
      </c>
      <c r="C34" s="75" t="s">
        <v>5</v>
      </c>
      <c r="E34" s="16" t="s">
        <v>159</v>
      </c>
      <c r="F34" s="30" t="s">
        <v>72</v>
      </c>
    </row>
    <row r="35" spans="1:6" ht="15" thickBot="1" x14ac:dyDescent="0.35">
      <c r="A35" s="75" t="s">
        <v>27</v>
      </c>
      <c r="B35" t="s">
        <v>48</v>
      </c>
      <c r="C35" s="75" t="s">
        <v>150</v>
      </c>
      <c r="E35" s="16" t="s">
        <v>151</v>
      </c>
      <c r="F35" s="30" t="s">
        <v>72</v>
      </c>
    </row>
    <row r="36" spans="1:6" x14ac:dyDescent="0.3">
      <c r="F36" s="54"/>
    </row>
    <row r="37" spans="1:6" x14ac:dyDescent="0.3">
      <c r="A37" s="16" t="s">
        <v>69</v>
      </c>
      <c r="B37" s="39"/>
      <c r="E37" s="16"/>
      <c r="F37" s="30"/>
    </row>
    <row r="38" spans="1:6" ht="15" thickBot="1" x14ac:dyDescent="0.35">
      <c r="A38" s="75" t="s">
        <v>71</v>
      </c>
      <c r="B38" t="s">
        <v>48</v>
      </c>
      <c r="C38" s="75" t="s">
        <v>21</v>
      </c>
      <c r="E38" s="76" t="s">
        <v>146</v>
      </c>
      <c r="F38" s="30" t="s">
        <v>72</v>
      </c>
    </row>
    <row r="39" spans="1:6" ht="15" thickBot="1" x14ac:dyDescent="0.35">
      <c r="A39" s="75" t="s">
        <v>19</v>
      </c>
      <c r="B39" t="s">
        <v>48</v>
      </c>
      <c r="C39" s="75" t="s">
        <v>2</v>
      </c>
      <c r="E39" s="16" t="s">
        <v>162</v>
      </c>
      <c r="F39" s="30" t="s">
        <v>72</v>
      </c>
    </row>
    <row r="41" spans="1:6" x14ac:dyDescent="0.3">
      <c r="A41" s="16" t="s">
        <v>110</v>
      </c>
      <c r="B41" s="39"/>
      <c r="E41" s="16"/>
      <c r="F41" s="54"/>
    </row>
    <row r="42" spans="1:6" ht="15" thickBot="1" x14ac:dyDescent="0.35">
      <c r="A42" s="75" t="s">
        <v>0</v>
      </c>
      <c r="B42" t="s">
        <v>48</v>
      </c>
      <c r="C42" s="75" t="s">
        <v>20</v>
      </c>
      <c r="E42" s="16" t="s">
        <v>163</v>
      </c>
      <c r="F42" s="30" t="s">
        <v>72</v>
      </c>
    </row>
    <row r="43" spans="1:6" x14ac:dyDescent="0.3">
      <c r="F43" s="54"/>
    </row>
    <row r="44" spans="1:6" x14ac:dyDescent="0.3">
      <c r="A44" s="16" t="s">
        <v>140</v>
      </c>
      <c r="B44" s="39"/>
      <c r="E44" s="16"/>
      <c r="F44" s="54"/>
    </row>
    <row r="45" spans="1:6" ht="15" thickBot="1" x14ac:dyDescent="0.35">
      <c r="A45" s="75" t="s">
        <v>152</v>
      </c>
      <c r="B45" t="s">
        <v>48</v>
      </c>
      <c r="C45" s="75" t="s">
        <v>153</v>
      </c>
      <c r="E45" s="16" t="s">
        <v>24</v>
      </c>
      <c r="F45" s="30" t="s">
        <v>72</v>
      </c>
    </row>
    <row r="47" spans="1:6" x14ac:dyDescent="0.3">
      <c r="A47" s="16" t="s">
        <v>169</v>
      </c>
    </row>
    <row r="48" spans="1:6" x14ac:dyDescent="0.3">
      <c r="A48" t="s">
        <v>166</v>
      </c>
    </row>
    <row r="49" spans="1:6" x14ac:dyDescent="0.3">
      <c r="A49" t="s">
        <v>167</v>
      </c>
    </row>
    <row r="50" spans="1:6" ht="15.6" x14ac:dyDescent="0.3">
      <c r="A50" s="69" t="s">
        <v>36</v>
      </c>
      <c r="B50" s="67"/>
      <c r="D50" s="67"/>
      <c r="E50" s="68"/>
      <c r="F50" s="30"/>
    </row>
    <row r="51" spans="1:6" ht="15" thickBot="1" x14ac:dyDescent="0.35">
      <c r="A51" s="52" t="s">
        <v>7</v>
      </c>
      <c r="B51" s="67" t="s">
        <v>38</v>
      </c>
      <c r="C51" s="52" t="s">
        <v>76</v>
      </c>
      <c r="D51" s="67"/>
      <c r="E51" s="68" t="s">
        <v>40</v>
      </c>
      <c r="F51" s="30" t="s">
        <v>72</v>
      </c>
    </row>
    <row r="52" spans="1:6" x14ac:dyDescent="0.3">
      <c r="A52" s="67"/>
      <c r="B52" s="67"/>
      <c r="C52" s="67"/>
      <c r="D52" s="67"/>
      <c r="E52" s="68"/>
      <c r="F52" s="30"/>
    </row>
    <row r="53" spans="1:6" ht="15.6" x14ac:dyDescent="0.3">
      <c r="A53" s="69" t="s">
        <v>131</v>
      </c>
      <c r="B53" s="67"/>
      <c r="C53" s="67"/>
      <c r="D53" s="67"/>
      <c r="E53" s="68"/>
      <c r="F53" s="30"/>
    </row>
    <row r="54" spans="1:6" ht="15" thickBot="1" x14ac:dyDescent="0.35">
      <c r="A54" s="52" t="s">
        <v>29</v>
      </c>
      <c r="B54" s="67" t="s">
        <v>38</v>
      </c>
      <c r="C54" s="52" t="s">
        <v>33</v>
      </c>
      <c r="D54" s="67"/>
      <c r="E54" s="68" t="s">
        <v>101</v>
      </c>
      <c r="F54" s="30" t="s">
        <v>72</v>
      </c>
    </row>
    <row r="55" spans="1:6" x14ac:dyDescent="0.3">
      <c r="A55" s="67"/>
      <c r="B55" s="67"/>
      <c r="C55" s="67"/>
      <c r="D55" s="67"/>
      <c r="E55" s="68"/>
      <c r="F55" s="30"/>
    </row>
    <row r="56" spans="1:6" ht="15.6" x14ac:dyDescent="0.3">
      <c r="A56" s="69" t="s">
        <v>99</v>
      </c>
      <c r="B56" s="67"/>
      <c r="D56" s="67"/>
      <c r="E56" s="68"/>
      <c r="F56" s="30"/>
    </row>
    <row r="57" spans="1:6" ht="15" thickBot="1" x14ac:dyDescent="0.35">
      <c r="A57" s="52" t="s">
        <v>31</v>
      </c>
      <c r="B57" s="67" t="s">
        <v>38</v>
      </c>
      <c r="C57" s="52" t="s">
        <v>2</v>
      </c>
      <c r="D57" s="67"/>
      <c r="E57" s="68" t="s">
        <v>100</v>
      </c>
      <c r="F57" s="30" t="s">
        <v>72</v>
      </c>
    </row>
    <row r="58" spans="1:6" ht="15" thickBot="1" x14ac:dyDescent="0.35">
      <c r="A58" s="52" t="s">
        <v>0</v>
      </c>
      <c r="B58" s="67" t="s">
        <v>38</v>
      </c>
      <c r="C58" s="52" t="s">
        <v>21</v>
      </c>
      <c r="D58" s="67"/>
      <c r="E58" s="68" t="s">
        <v>105</v>
      </c>
      <c r="F58" s="30" t="s">
        <v>72</v>
      </c>
    </row>
    <row r="59" spans="1:6" x14ac:dyDescent="0.3">
      <c r="B59" s="67"/>
      <c r="C59" s="67"/>
      <c r="D59" s="67"/>
      <c r="E59" s="68"/>
      <c r="F59" s="30"/>
    </row>
    <row r="60" spans="1:6" ht="15.6" x14ac:dyDescent="0.3">
      <c r="A60" s="69" t="s">
        <v>58</v>
      </c>
      <c r="B60" s="70"/>
      <c r="C60" s="67"/>
      <c r="D60" s="67"/>
      <c r="E60" s="68"/>
      <c r="F60" s="30"/>
    </row>
    <row r="61" spans="1:6" ht="15" thickBot="1" x14ac:dyDescent="0.35">
      <c r="A61" s="52" t="s">
        <v>22</v>
      </c>
      <c r="B61" s="67" t="s">
        <v>38</v>
      </c>
      <c r="C61" s="52" t="s">
        <v>0</v>
      </c>
      <c r="D61" s="67"/>
      <c r="E61" s="68" t="s">
        <v>133</v>
      </c>
      <c r="F61" s="30" t="s">
        <v>72</v>
      </c>
    </row>
    <row r="62" spans="1:6" ht="15" thickBot="1" x14ac:dyDescent="0.35">
      <c r="A62" s="52" t="s">
        <v>5</v>
      </c>
      <c r="B62" s="67" t="s">
        <v>38</v>
      </c>
      <c r="C62" s="52" t="s">
        <v>2</v>
      </c>
      <c r="D62" s="67"/>
      <c r="E62" s="68" t="s">
        <v>132</v>
      </c>
      <c r="F62" s="30" t="s">
        <v>72</v>
      </c>
    </row>
    <row r="63" spans="1:6" x14ac:dyDescent="0.3">
      <c r="A63" s="67"/>
      <c r="B63" s="67"/>
      <c r="C63" s="67"/>
      <c r="D63" s="67"/>
      <c r="E63" s="68"/>
      <c r="F63" s="30"/>
    </row>
    <row r="64" spans="1:6" ht="15.6" x14ac:dyDescent="0.3">
      <c r="A64" s="69" t="s">
        <v>60</v>
      </c>
      <c r="B64" s="67"/>
      <c r="C64" s="67"/>
      <c r="D64" s="67"/>
      <c r="E64" s="68"/>
      <c r="F64" s="30"/>
    </row>
    <row r="65" spans="1:6" ht="15" thickBot="1" x14ac:dyDescent="0.35">
      <c r="A65" s="71" t="s">
        <v>19</v>
      </c>
      <c r="B65" s="67" t="s">
        <v>38</v>
      </c>
      <c r="C65" s="71" t="s">
        <v>0</v>
      </c>
      <c r="D65" s="67"/>
      <c r="E65" s="16" t="s">
        <v>134</v>
      </c>
      <c r="F65" s="30" t="s">
        <v>72</v>
      </c>
    </row>
    <row r="66" spans="1:6" ht="15" thickBot="1" x14ac:dyDescent="0.35">
      <c r="A66" s="71" t="s">
        <v>27</v>
      </c>
      <c r="B66" s="67" t="s">
        <v>38</v>
      </c>
      <c r="C66" s="71" t="s">
        <v>30</v>
      </c>
      <c r="D66" s="67"/>
      <c r="E66" s="68" t="s">
        <v>135</v>
      </c>
      <c r="F66" s="30" t="s">
        <v>72</v>
      </c>
    </row>
    <row r="67" spans="1:6" x14ac:dyDescent="0.3">
      <c r="A67" s="67"/>
      <c r="B67" s="67"/>
      <c r="C67" s="67"/>
      <c r="D67" s="67"/>
      <c r="E67" s="68"/>
      <c r="F67" s="30"/>
    </row>
    <row r="68" spans="1:6" ht="15.6" x14ac:dyDescent="0.3">
      <c r="A68" s="69" t="s">
        <v>61</v>
      </c>
      <c r="B68" s="67"/>
      <c r="D68" s="67"/>
      <c r="E68" s="68"/>
      <c r="F68" s="30"/>
    </row>
    <row r="69" spans="1:6" ht="15" thickBot="1" x14ac:dyDescent="0.35">
      <c r="A69" s="71" t="s">
        <v>127</v>
      </c>
      <c r="B69" s="67" t="s">
        <v>38</v>
      </c>
      <c r="C69" s="71" t="s">
        <v>2</v>
      </c>
      <c r="D69" s="67"/>
      <c r="E69" s="68" t="s">
        <v>42</v>
      </c>
      <c r="F69" s="30" t="s">
        <v>72</v>
      </c>
    </row>
    <row r="70" spans="1:6" x14ac:dyDescent="0.3">
      <c r="B70" s="67"/>
      <c r="C70" s="67"/>
      <c r="D70" s="67"/>
      <c r="E70" s="67"/>
      <c r="F70" s="30"/>
    </row>
    <row r="71" spans="1:6" ht="15.6" x14ac:dyDescent="0.3">
      <c r="A71" s="69" t="s">
        <v>63</v>
      </c>
      <c r="B71" s="67"/>
      <c r="C71" s="67"/>
      <c r="D71" s="67"/>
      <c r="E71" s="68"/>
      <c r="F71" s="30"/>
    </row>
    <row r="72" spans="1:6" ht="15" thickBot="1" x14ac:dyDescent="0.35">
      <c r="A72" s="52" t="s">
        <v>0</v>
      </c>
      <c r="B72" s="67" t="s">
        <v>38</v>
      </c>
      <c r="C72" s="71" t="s">
        <v>3</v>
      </c>
      <c r="D72" s="67"/>
      <c r="E72" s="73" t="s">
        <v>157</v>
      </c>
      <c r="F72" s="30" t="s">
        <v>72</v>
      </c>
    </row>
    <row r="73" spans="1:6" x14ac:dyDescent="0.3">
      <c r="A73" s="67"/>
      <c r="B73" s="67"/>
      <c r="C73" s="67"/>
      <c r="D73" s="67"/>
      <c r="E73" s="68"/>
      <c r="F73" s="30"/>
    </row>
    <row r="74" spans="1:6" ht="15.6" x14ac:dyDescent="0.3">
      <c r="A74" s="69" t="s">
        <v>64</v>
      </c>
      <c r="B74" s="70"/>
      <c r="C74" s="67"/>
      <c r="D74" s="67"/>
      <c r="E74" s="68"/>
      <c r="F74" s="30"/>
    </row>
    <row r="75" spans="1:6" ht="15" thickBot="1" x14ac:dyDescent="0.35">
      <c r="A75" s="71" t="s">
        <v>128</v>
      </c>
      <c r="B75" s="67" t="s">
        <v>38</v>
      </c>
      <c r="C75" s="71" t="s">
        <v>129</v>
      </c>
      <c r="D75" s="67"/>
      <c r="E75" s="68" t="s">
        <v>160</v>
      </c>
      <c r="F75" s="30" t="s">
        <v>72</v>
      </c>
    </row>
    <row r="76" spans="1:6" ht="15" thickBot="1" x14ac:dyDescent="0.35">
      <c r="A76" s="71" t="s">
        <v>130</v>
      </c>
      <c r="B76" s="67" t="s">
        <v>38</v>
      </c>
      <c r="C76" s="71" t="s">
        <v>27</v>
      </c>
      <c r="D76" s="67"/>
      <c r="E76" s="68" t="s">
        <v>138</v>
      </c>
      <c r="F76" s="30" t="s">
        <v>72</v>
      </c>
    </row>
    <row r="77" spans="1:6" x14ac:dyDescent="0.3">
      <c r="A77" s="67"/>
      <c r="B77" s="67"/>
      <c r="C77" s="67"/>
      <c r="D77" s="67"/>
      <c r="E77" s="68"/>
      <c r="F77" s="30"/>
    </row>
    <row r="78" spans="1:6" ht="15.6" x14ac:dyDescent="0.3">
      <c r="A78" s="69" t="s">
        <v>65</v>
      </c>
      <c r="B78" s="67"/>
      <c r="D78" s="67"/>
      <c r="E78" s="68"/>
      <c r="F78" s="30"/>
    </row>
    <row r="79" spans="1:6" ht="15" thickBot="1" x14ac:dyDescent="0.35">
      <c r="A79" s="71" t="s">
        <v>6</v>
      </c>
      <c r="B79" s="67" t="s">
        <v>38</v>
      </c>
      <c r="C79" s="71" t="s">
        <v>21</v>
      </c>
      <c r="D79" s="67"/>
      <c r="E79" s="68" t="s">
        <v>98</v>
      </c>
      <c r="F79" s="30" t="s">
        <v>72</v>
      </c>
    </row>
    <row r="82" spans="1:6" x14ac:dyDescent="0.3">
      <c r="A82" s="16" t="s">
        <v>168</v>
      </c>
    </row>
    <row r="83" spans="1:6" x14ac:dyDescent="0.3">
      <c r="A83" t="s">
        <v>164</v>
      </c>
      <c r="F83" s="53"/>
    </row>
    <row r="84" spans="1:6" x14ac:dyDescent="0.3">
      <c r="A84" t="s">
        <v>165</v>
      </c>
      <c r="F84" s="53"/>
    </row>
    <row r="85" spans="1:6" x14ac:dyDescent="0.3">
      <c r="A85" s="16" t="s">
        <v>51</v>
      </c>
      <c r="F85" s="54"/>
    </row>
    <row r="86" spans="1:6" ht="15" thickBot="1" x14ac:dyDescent="0.35">
      <c r="A86" s="75" t="s">
        <v>21</v>
      </c>
      <c r="B86" t="s">
        <v>48</v>
      </c>
      <c r="C86" s="75" t="s">
        <v>34</v>
      </c>
      <c r="E86" s="16" t="s">
        <v>154</v>
      </c>
      <c r="F86" s="53" t="s">
        <v>73</v>
      </c>
    </row>
    <row r="87" spans="1:6" ht="15" thickBot="1" x14ac:dyDescent="0.35">
      <c r="A87" s="75" t="s">
        <v>4</v>
      </c>
      <c r="B87" t="s">
        <v>48</v>
      </c>
      <c r="C87" s="75" t="s">
        <v>26</v>
      </c>
      <c r="E87" s="16" t="s">
        <v>155</v>
      </c>
      <c r="F87" s="53" t="s">
        <v>73</v>
      </c>
    </row>
    <row r="88" spans="1:6" x14ac:dyDescent="0.3">
      <c r="F88" s="54"/>
    </row>
    <row r="89" spans="1:6" x14ac:dyDescent="0.3">
      <c r="A89" s="16" t="s">
        <v>140</v>
      </c>
      <c r="B89" s="39"/>
      <c r="E89" s="16"/>
      <c r="F89" s="54"/>
    </row>
    <row r="90" spans="1:6" ht="15" thickBot="1" x14ac:dyDescent="0.35">
      <c r="A90" s="75" t="s">
        <v>28</v>
      </c>
      <c r="B90" t="s">
        <v>48</v>
      </c>
      <c r="C90" s="75" t="s">
        <v>109</v>
      </c>
      <c r="E90" s="16" t="s">
        <v>156</v>
      </c>
      <c r="F90" s="53" t="s">
        <v>73</v>
      </c>
    </row>
    <row r="92" spans="1:6" x14ac:dyDescent="0.3">
      <c r="A92" s="16" t="s">
        <v>169</v>
      </c>
    </row>
    <row r="93" spans="1:6" x14ac:dyDescent="0.3">
      <c r="A93" t="s">
        <v>166</v>
      </c>
    </row>
    <row r="94" spans="1:6" x14ac:dyDescent="0.3">
      <c r="A94" t="s">
        <v>167</v>
      </c>
    </row>
    <row r="95" spans="1:6" ht="15.6" x14ac:dyDescent="0.3">
      <c r="A95" s="69" t="s">
        <v>36</v>
      </c>
      <c r="B95" s="67"/>
      <c r="D95" s="67"/>
      <c r="E95" s="68"/>
      <c r="F95" s="30"/>
    </row>
    <row r="96" spans="1:6" ht="15" thickBot="1" x14ac:dyDescent="0.35">
      <c r="A96" s="52" t="s">
        <v>35</v>
      </c>
      <c r="B96" s="67" t="s">
        <v>38</v>
      </c>
      <c r="C96" s="52" t="s">
        <v>75</v>
      </c>
      <c r="D96" s="67"/>
      <c r="E96" s="68" t="s">
        <v>39</v>
      </c>
      <c r="F96" s="53" t="s">
        <v>97</v>
      </c>
    </row>
    <row r="97" spans="1:6" x14ac:dyDescent="0.3">
      <c r="A97" s="67"/>
      <c r="B97" s="67"/>
      <c r="C97" s="67"/>
      <c r="D97" s="67"/>
      <c r="E97" s="68"/>
      <c r="F97" s="30"/>
    </row>
    <row r="98" spans="1:6" ht="15.6" x14ac:dyDescent="0.3">
      <c r="A98" s="69" t="s">
        <v>61</v>
      </c>
      <c r="B98" s="67"/>
      <c r="D98" s="67"/>
      <c r="E98" s="68"/>
      <c r="F98" s="30"/>
    </row>
    <row r="99" spans="1:6" ht="15" thickBot="1" x14ac:dyDescent="0.35">
      <c r="A99" s="71" t="s">
        <v>26</v>
      </c>
      <c r="B99" s="67" t="s">
        <v>38</v>
      </c>
      <c r="C99" s="71" t="s">
        <v>23</v>
      </c>
      <c r="D99" s="67"/>
      <c r="E99" s="73" t="s">
        <v>137</v>
      </c>
      <c r="F99" s="53" t="s">
        <v>97</v>
      </c>
    </row>
    <row r="100" spans="1:6" x14ac:dyDescent="0.3">
      <c r="B100" s="67"/>
      <c r="C100" s="67"/>
      <c r="D100" s="67"/>
      <c r="E100" s="67"/>
      <c r="F100" s="30"/>
    </row>
    <row r="101" spans="1:6" ht="15.6" x14ac:dyDescent="0.3">
      <c r="A101" s="69" t="s">
        <v>63</v>
      </c>
      <c r="B101" s="67"/>
      <c r="C101" s="67"/>
      <c r="D101" s="67"/>
      <c r="E101" s="68"/>
      <c r="F101" s="30"/>
    </row>
    <row r="102" spans="1:6" ht="15" thickBot="1" x14ac:dyDescent="0.35">
      <c r="A102" s="52" t="s">
        <v>21</v>
      </c>
      <c r="B102" s="67" t="s">
        <v>38</v>
      </c>
      <c r="C102" s="71" t="s">
        <v>27</v>
      </c>
      <c r="D102" s="67"/>
      <c r="E102" s="68" t="s">
        <v>136</v>
      </c>
      <c r="F102" s="53" t="s">
        <v>97</v>
      </c>
    </row>
    <row r="103" spans="1:6" x14ac:dyDescent="0.3">
      <c r="A103" s="67"/>
      <c r="B103" s="67"/>
      <c r="C103" s="67"/>
      <c r="D103" s="67"/>
      <c r="E103" s="68"/>
      <c r="F103" s="30"/>
    </row>
    <row r="104" spans="1:6" ht="15.6" x14ac:dyDescent="0.3">
      <c r="A104" s="69" t="s">
        <v>65</v>
      </c>
      <c r="B104" s="67"/>
      <c r="D104" s="67"/>
      <c r="E104" s="68"/>
      <c r="F104" s="30"/>
    </row>
    <row r="105" spans="1:6" ht="15" thickBot="1" x14ac:dyDescent="0.35">
      <c r="A105" s="71" t="s">
        <v>2</v>
      </c>
      <c r="B105" s="67" t="s">
        <v>38</v>
      </c>
      <c r="C105" s="71" t="s">
        <v>0</v>
      </c>
      <c r="D105" s="67"/>
      <c r="E105" s="68" t="s">
        <v>44</v>
      </c>
      <c r="F105" s="53" t="s">
        <v>97</v>
      </c>
    </row>
    <row r="106" spans="1:6" x14ac:dyDescent="0.3">
      <c r="A106" s="68"/>
      <c r="B106" s="68"/>
      <c r="C106" s="68"/>
      <c r="D106" s="67"/>
      <c r="E106" s="68"/>
      <c r="F106" s="68"/>
    </row>
    <row r="107" spans="1:6" x14ac:dyDescent="0.3">
      <c r="A107" s="68"/>
      <c r="B107" s="68"/>
      <c r="C107" s="68"/>
      <c r="D107" s="67"/>
      <c r="E107" s="68"/>
      <c r="F107" s="68"/>
    </row>
    <row r="108" spans="1:6" x14ac:dyDescent="0.3">
      <c r="A108" s="16" t="s">
        <v>168</v>
      </c>
    </row>
    <row r="109" spans="1:6" x14ac:dyDescent="0.3">
      <c r="A109" t="s">
        <v>164</v>
      </c>
    </row>
    <row r="110" spans="1:6" x14ac:dyDescent="0.3">
      <c r="A110" t="s">
        <v>165</v>
      </c>
    </row>
    <row r="111" spans="1:6" x14ac:dyDescent="0.3">
      <c r="A111" s="16" t="s">
        <v>9</v>
      </c>
      <c r="B111" s="39"/>
      <c r="F111" s="54"/>
    </row>
    <row r="112" spans="1:6" ht="15" thickBot="1" x14ac:dyDescent="0.35">
      <c r="A112" s="75" t="s">
        <v>3</v>
      </c>
      <c r="B112" t="s">
        <v>48</v>
      </c>
      <c r="C112" s="75" t="s">
        <v>6</v>
      </c>
      <c r="E112" s="16" t="s">
        <v>54</v>
      </c>
      <c r="F112" s="53" t="s">
        <v>111</v>
      </c>
    </row>
    <row r="113" spans="1:6" x14ac:dyDescent="0.3">
      <c r="F113" s="54"/>
    </row>
    <row r="114" spans="1:6" x14ac:dyDescent="0.3">
      <c r="A114" s="16" t="s">
        <v>67</v>
      </c>
      <c r="E114" s="16"/>
      <c r="F114" s="30"/>
    </row>
    <row r="115" spans="1:6" ht="15" thickBot="1" x14ac:dyDescent="0.35">
      <c r="A115" s="75" t="s">
        <v>147</v>
      </c>
      <c r="B115" t="s">
        <v>48</v>
      </c>
      <c r="C115" s="75" t="s">
        <v>112</v>
      </c>
      <c r="E115" s="16" t="s">
        <v>149</v>
      </c>
      <c r="F115" s="53" t="s">
        <v>111</v>
      </c>
    </row>
  </sheetData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F65"/>
  <sheetViews>
    <sheetView showGridLines="0" zoomScale="120" zoomScaleNormal="120" workbookViewId="0">
      <selection activeCell="C9" sqref="C9"/>
    </sheetView>
  </sheetViews>
  <sheetFormatPr defaultRowHeight="14.4" x14ac:dyDescent="0.3"/>
  <cols>
    <col min="1" max="1" width="26.88671875" customWidth="1"/>
    <col min="2" max="2" width="16.44140625" customWidth="1"/>
    <col min="3" max="3" width="23.88671875" customWidth="1"/>
    <col min="4" max="4" width="37.6640625" customWidth="1"/>
    <col min="5" max="5" width="2" customWidth="1"/>
    <col min="6" max="6" width="27.88671875" customWidth="1"/>
    <col min="7" max="12" width="2" customWidth="1"/>
    <col min="13" max="13" width="4" bestFit="1" customWidth="1"/>
    <col min="14" max="14" width="5" bestFit="1" customWidth="1"/>
    <col min="15" max="15" width="4" bestFit="1" customWidth="1"/>
    <col min="16" max="16" width="5" bestFit="1" customWidth="1"/>
    <col min="17" max="17" width="3" customWidth="1"/>
    <col min="18" max="19" width="6" customWidth="1"/>
    <col min="20" max="20" width="3" customWidth="1"/>
    <col min="21" max="21" width="4" customWidth="1"/>
    <col min="22" max="22" width="4" bestFit="1" customWidth="1"/>
    <col min="23" max="23" width="4" customWidth="1"/>
    <col min="24" max="24" width="4" bestFit="1" customWidth="1"/>
    <col min="25" max="25" width="4" customWidth="1"/>
    <col min="26" max="26" width="4" bestFit="1" customWidth="1"/>
    <col min="27" max="27" width="4" customWidth="1"/>
    <col min="28" max="32" width="4" bestFit="1" customWidth="1"/>
  </cols>
  <sheetData>
    <row r="1" spans="1:27" x14ac:dyDescent="0.3">
      <c r="A1" s="101" t="s">
        <v>218</v>
      </c>
      <c r="B1" s="90"/>
      <c r="C1" s="90"/>
      <c r="D1" s="85"/>
      <c r="F1" s="14" t="s">
        <v>214</v>
      </c>
    </row>
    <row r="2" spans="1:27" x14ac:dyDescent="0.3">
      <c r="A2" s="102">
        <v>44613</v>
      </c>
      <c r="D2" s="87"/>
      <c r="E2">
        <v>1</v>
      </c>
      <c r="F2" t="s">
        <v>19</v>
      </c>
      <c r="G2">
        <v>4</v>
      </c>
      <c r="H2">
        <v>0</v>
      </c>
      <c r="I2">
        <v>4</v>
      </c>
      <c r="J2">
        <v>0</v>
      </c>
      <c r="K2">
        <v>0</v>
      </c>
      <c r="L2">
        <v>0</v>
      </c>
      <c r="M2">
        <v>21</v>
      </c>
      <c r="N2">
        <v>484</v>
      </c>
      <c r="O2">
        <v>33</v>
      </c>
      <c r="P2">
        <v>458</v>
      </c>
      <c r="Q2" s="16">
        <f t="shared" ref="Q2:Q7" si="0">+I2*6</f>
        <v>24</v>
      </c>
      <c r="R2" s="16">
        <f t="shared" ref="R2:R7" si="1">+(N2/M2)/(P2/O2)</f>
        <v>1.6606363069245165</v>
      </c>
      <c r="X2" s="94"/>
      <c r="Y2" s="94"/>
      <c r="Z2" s="94"/>
      <c r="AA2" s="94"/>
    </row>
    <row r="3" spans="1:27" x14ac:dyDescent="0.3">
      <c r="A3" s="98" t="s">
        <v>214</v>
      </c>
      <c r="B3" s="112" t="s">
        <v>23</v>
      </c>
      <c r="C3" t="s">
        <v>5</v>
      </c>
      <c r="D3" s="87" t="s">
        <v>41</v>
      </c>
      <c r="E3">
        <v>2</v>
      </c>
      <c r="F3" t="s">
        <v>23</v>
      </c>
      <c r="G3">
        <v>5</v>
      </c>
      <c r="H3">
        <v>0</v>
      </c>
      <c r="I3">
        <v>3</v>
      </c>
      <c r="J3">
        <v>0</v>
      </c>
      <c r="K3">
        <v>2</v>
      </c>
      <c r="L3">
        <v>0</v>
      </c>
      <c r="M3">
        <v>24</v>
      </c>
      <c r="N3">
        <v>822</v>
      </c>
      <c r="O3">
        <v>33</v>
      </c>
      <c r="P3">
        <v>728</v>
      </c>
      <c r="Q3" s="16">
        <f t="shared" si="0"/>
        <v>18</v>
      </c>
      <c r="R3" s="16">
        <f t="shared" si="1"/>
        <v>1.5525412087912087</v>
      </c>
      <c r="X3">
        <v>6</v>
      </c>
      <c r="Y3">
        <v>157</v>
      </c>
      <c r="Z3">
        <v>10</v>
      </c>
      <c r="AA3">
        <v>131</v>
      </c>
    </row>
    <row r="4" spans="1:27" x14ac:dyDescent="0.3">
      <c r="A4" s="102">
        <v>44614</v>
      </c>
      <c r="D4" s="87"/>
      <c r="E4">
        <v>3</v>
      </c>
      <c r="F4" t="s">
        <v>86</v>
      </c>
      <c r="G4">
        <v>5</v>
      </c>
      <c r="H4">
        <v>0</v>
      </c>
      <c r="I4">
        <v>3</v>
      </c>
      <c r="J4">
        <v>0</v>
      </c>
      <c r="K4">
        <v>2</v>
      </c>
      <c r="L4">
        <v>0</v>
      </c>
      <c r="M4">
        <v>33</v>
      </c>
      <c r="N4">
        <v>724</v>
      </c>
      <c r="O4">
        <v>32</v>
      </c>
      <c r="P4">
        <v>661</v>
      </c>
      <c r="Q4" s="16">
        <f t="shared" si="0"/>
        <v>18</v>
      </c>
      <c r="R4" s="16">
        <f t="shared" si="1"/>
        <v>1.0621189199101453</v>
      </c>
      <c r="T4">
        <v>4</v>
      </c>
      <c r="U4">
        <v>156</v>
      </c>
      <c r="V4">
        <v>4</v>
      </c>
      <c r="W4">
        <v>155</v>
      </c>
    </row>
    <row r="5" spans="1:27" x14ac:dyDescent="0.3">
      <c r="A5" s="98" t="s">
        <v>209</v>
      </c>
      <c r="B5" s="112" t="s">
        <v>25</v>
      </c>
      <c r="C5" t="s">
        <v>0</v>
      </c>
      <c r="D5" s="87" t="s">
        <v>212</v>
      </c>
      <c r="E5">
        <v>4</v>
      </c>
      <c r="F5" t="s">
        <v>5</v>
      </c>
      <c r="G5">
        <v>5</v>
      </c>
      <c r="H5">
        <v>0</v>
      </c>
      <c r="I5">
        <v>3</v>
      </c>
      <c r="J5">
        <v>0</v>
      </c>
      <c r="K5">
        <v>2</v>
      </c>
      <c r="L5">
        <v>0</v>
      </c>
      <c r="M5">
        <v>34</v>
      </c>
      <c r="N5">
        <v>646</v>
      </c>
      <c r="O5">
        <v>35</v>
      </c>
      <c r="P5">
        <v>687</v>
      </c>
      <c r="Q5" s="16">
        <f t="shared" si="0"/>
        <v>18</v>
      </c>
      <c r="R5" s="16">
        <f t="shared" si="1"/>
        <v>0.96797671033478883</v>
      </c>
    </row>
    <row r="6" spans="1:27" x14ac:dyDescent="0.3">
      <c r="A6" s="86"/>
      <c r="D6" s="87"/>
      <c r="E6">
        <v>5</v>
      </c>
      <c r="F6" t="s">
        <v>70</v>
      </c>
      <c r="G6">
        <v>4</v>
      </c>
      <c r="H6">
        <v>0</v>
      </c>
      <c r="I6">
        <v>1</v>
      </c>
      <c r="J6">
        <v>0</v>
      </c>
      <c r="K6">
        <v>3</v>
      </c>
      <c r="L6">
        <v>0</v>
      </c>
      <c r="M6">
        <v>30</v>
      </c>
      <c r="N6">
        <v>477</v>
      </c>
      <c r="O6">
        <v>26</v>
      </c>
      <c r="P6">
        <v>587</v>
      </c>
      <c r="Q6" s="16">
        <f t="shared" si="0"/>
        <v>6</v>
      </c>
      <c r="R6" s="16">
        <f t="shared" si="1"/>
        <v>0.70425894378194209</v>
      </c>
      <c r="X6" s="100"/>
      <c r="Y6" s="100"/>
      <c r="Z6" s="100"/>
      <c r="AA6" s="100"/>
    </row>
    <row r="7" spans="1:27" x14ac:dyDescent="0.3">
      <c r="A7" s="98" t="s">
        <v>206</v>
      </c>
      <c r="B7" s="112" t="s">
        <v>27</v>
      </c>
      <c r="C7" t="s">
        <v>83</v>
      </c>
      <c r="D7" s="87" t="s">
        <v>211</v>
      </c>
      <c r="E7">
        <v>6</v>
      </c>
      <c r="F7" t="s">
        <v>21</v>
      </c>
      <c r="G7">
        <v>5</v>
      </c>
      <c r="H7">
        <v>0</v>
      </c>
      <c r="I7">
        <v>0</v>
      </c>
      <c r="J7">
        <v>0</v>
      </c>
      <c r="K7">
        <v>5</v>
      </c>
      <c r="L7">
        <v>0</v>
      </c>
      <c r="M7">
        <v>40</v>
      </c>
      <c r="N7">
        <v>638</v>
      </c>
      <c r="O7">
        <v>23</v>
      </c>
      <c r="P7">
        <v>670</v>
      </c>
      <c r="Q7" s="16">
        <f t="shared" si="0"/>
        <v>0</v>
      </c>
      <c r="R7" s="16">
        <f t="shared" si="1"/>
        <v>0.54753731343283585</v>
      </c>
      <c r="T7">
        <v>4</v>
      </c>
      <c r="U7">
        <v>155</v>
      </c>
      <c r="V7">
        <v>4</v>
      </c>
      <c r="W7">
        <v>156</v>
      </c>
      <c r="X7">
        <v>10</v>
      </c>
      <c r="Y7">
        <v>131</v>
      </c>
      <c r="Z7">
        <v>6</v>
      </c>
      <c r="AA7">
        <v>157</v>
      </c>
    </row>
    <row r="8" spans="1:27" x14ac:dyDescent="0.3">
      <c r="A8" s="86"/>
      <c r="D8" s="87"/>
    </row>
    <row r="9" spans="1:27" x14ac:dyDescent="0.3">
      <c r="A9" s="98" t="s">
        <v>203</v>
      </c>
      <c r="B9" t="s">
        <v>20</v>
      </c>
      <c r="C9" s="112" t="s">
        <v>109</v>
      </c>
      <c r="D9" s="87" t="s">
        <v>208</v>
      </c>
      <c r="F9" s="14" t="s">
        <v>209</v>
      </c>
    </row>
    <row r="10" spans="1:27" x14ac:dyDescent="0.3">
      <c r="A10" s="86"/>
      <c r="D10" s="87"/>
      <c r="E10">
        <v>1</v>
      </c>
      <c r="F10" t="s">
        <v>25</v>
      </c>
      <c r="G10">
        <v>5</v>
      </c>
      <c r="H10">
        <v>0</v>
      </c>
      <c r="I10">
        <v>4</v>
      </c>
      <c r="J10">
        <v>0</v>
      </c>
      <c r="K10">
        <v>1</v>
      </c>
      <c r="L10">
        <v>0</v>
      </c>
      <c r="M10">
        <v>27</v>
      </c>
      <c r="N10">
        <v>757</v>
      </c>
      <c r="O10">
        <v>33</v>
      </c>
      <c r="P10">
        <v>712</v>
      </c>
      <c r="Q10" s="16">
        <f t="shared" ref="Q10:Q15" si="2">+I10*6</f>
        <v>24</v>
      </c>
      <c r="R10" s="93">
        <f t="shared" ref="R10:R15" si="3">+(N10/M10)/(P10/O10)</f>
        <v>1.2994694132334583</v>
      </c>
      <c r="S10" s="99">
        <f t="shared" ref="S10:S15" si="4">+Q10/G10</f>
        <v>4.8</v>
      </c>
      <c r="X10">
        <v>6</v>
      </c>
      <c r="Y10">
        <v>168</v>
      </c>
      <c r="Z10">
        <v>5</v>
      </c>
      <c r="AA10">
        <v>173</v>
      </c>
    </row>
    <row r="11" spans="1:27" x14ac:dyDescent="0.3">
      <c r="A11" s="98" t="s">
        <v>201</v>
      </c>
      <c r="B11" t="s">
        <v>200</v>
      </c>
      <c r="C11" s="112" t="s">
        <v>27</v>
      </c>
      <c r="D11" s="87" t="s">
        <v>207</v>
      </c>
      <c r="E11">
        <v>2</v>
      </c>
      <c r="F11" t="s">
        <v>0</v>
      </c>
      <c r="G11">
        <v>5</v>
      </c>
      <c r="H11">
        <v>0</v>
      </c>
      <c r="I11">
        <v>4</v>
      </c>
      <c r="J11">
        <v>0</v>
      </c>
      <c r="K11">
        <v>1</v>
      </c>
      <c r="L11">
        <v>0</v>
      </c>
      <c r="M11">
        <v>23</v>
      </c>
      <c r="N11">
        <v>683</v>
      </c>
      <c r="O11">
        <v>27</v>
      </c>
      <c r="P11">
        <v>663</v>
      </c>
      <c r="Q11" s="16">
        <f t="shared" si="2"/>
        <v>24</v>
      </c>
      <c r="R11" s="93">
        <f t="shared" si="3"/>
        <v>1.2093252016525673</v>
      </c>
      <c r="S11" s="99">
        <f t="shared" si="4"/>
        <v>4.8</v>
      </c>
      <c r="X11">
        <v>5</v>
      </c>
      <c r="Y11">
        <v>173</v>
      </c>
      <c r="Z11">
        <v>6</v>
      </c>
      <c r="AA11">
        <v>168</v>
      </c>
    </row>
    <row r="12" spans="1:27" x14ac:dyDescent="0.3">
      <c r="A12" s="86"/>
      <c r="D12" s="87"/>
      <c r="E12">
        <v>3</v>
      </c>
      <c r="F12" t="s">
        <v>2</v>
      </c>
      <c r="G12">
        <v>4</v>
      </c>
      <c r="H12">
        <v>1</v>
      </c>
      <c r="I12">
        <v>2</v>
      </c>
      <c r="J12">
        <v>0</v>
      </c>
      <c r="K12">
        <v>2</v>
      </c>
      <c r="L12">
        <v>0</v>
      </c>
      <c r="M12">
        <v>18</v>
      </c>
      <c r="N12">
        <v>477</v>
      </c>
      <c r="O12">
        <v>36</v>
      </c>
      <c r="P12">
        <v>479</v>
      </c>
      <c r="Q12" s="16">
        <f t="shared" si="2"/>
        <v>12</v>
      </c>
      <c r="R12" s="93">
        <f t="shared" si="3"/>
        <v>1.9916492693110648</v>
      </c>
      <c r="S12" s="99">
        <f t="shared" si="4"/>
        <v>3</v>
      </c>
    </row>
    <row r="13" spans="1:27" x14ac:dyDescent="0.3">
      <c r="A13" s="98" t="s">
        <v>198</v>
      </c>
      <c r="B13" s="112" t="s">
        <v>5</v>
      </c>
      <c r="C13" t="s">
        <v>113</v>
      </c>
      <c r="D13" s="87" t="s">
        <v>46</v>
      </c>
      <c r="E13">
        <v>4</v>
      </c>
      <c r="F13" t="s">
        <v>22</v>
      </c>
      <c r="G13">
        <v>5</v>
      </c>
      <c r="H13">
        <v>0</v>
      </c>
      <c r="I13">
        <v>2</v>
      </c>
      <c r="J13">
        <v>0</v>
      </c>
      <c r="K13">
        <v>3</v>
      </c>
      <c r="L13">
        <v>0</v>
      </c>
      <c r="M13">
        <v>34</v>
      </c>
      <c r="N13">
        <v>674</v>
      </c>
      <c r="O13">
        <v>24</v>
      </c>
      <c r="P13">
        <v>674</v>
      </c>
      <c r="Q13" s="16">
        <f t="shared" si="2"/>
        <v>12</v>
      </c>
      <c r="R13" s="93">
        <f t="shared" si="3"/>
        <v>0.70588235294117652</v>
      </c>
      <c r="S13" s="99">
        <f t="shared" si="4"/>
        <v>2.4</v>
      </c>
      <c r="T13">
        <v>4</v>
      </c>
      <c r="U13">
        <v>130</v>
      </c>
      <c r="V13">
        <v>3</v>
      </c>
      <c r="W13">
        <v>133</v>
      </c>
    </row>
    <row r="14" spans="1:27" x14ac:dyDescent="0.3">
      <c r="A14" s="86"/>
      <c r="D14" s="87"/>
      <c r="E14">
        <v>5</v>
      </c>
      <c r="F14" t="s">
        <v>31</v>
      </c>
      <c r="G14">
        <v>3</v>
      </c>
      <c r="H14">
        <v>0</v>
      </c>
      <c r="I14">
        <v>1</v>
      </c>
      <c r="J14">
        <v>0</v>
      </c>
      <c r="K14">
        <v>2</v>
      </c>
      <c r="L14">
        <v>0</v>
      </c>
      <c r="M14">
        <v>16</v>
      </c>
      <c r="N14">
        <v>420</v>
      </c>
      <c r="O14">
        <v>12</v>
      </c>
      <c r="P14">
        <v>460</v>
      </c>
      <c r="Q14" s="16">
        <f t="shared" si="2"/>
        <v>6</v>
      </c>
      <c r="R14" s="93">
        <f t="shared" si="3"/>
        <v>0.68478260869565211</v>
      </c>
      <c r="S14" s="99">
        <f t="shared" si="4"/>
        <v>2</v>
      </c>
      <c r="T14">
        <v>3</v>
      </c>
      <c r="U14">
        <v>133</v>
      </c>
      <c r="V14">
        <v>4</v>
      </c>
      <c r="W14">
        <v>130</v>
      </c>
    </row>
    <row r="15" spans="1:27" x14ac:dyDescent="0.3">
      <c r="A15" s="98" t="s">
        <v>219</v>
      </c>
      <c r="B15" s="103" t="s">
        <v>29</v>
      </c>
      <c r="C15" s="112" t="s">
        <v>0</v>
      </c>
      <c r="D15" s="87" t="s">
        <v>170</v>
      </c>
      <c r="E15">
        <v>6</v>
      </c>
      <c r="F15" t="s">
        <v>29</v>
      </c>
      <c r="G15">
        <v>4</v>
      </c>
      <c r="H15">
        <v>1</v>
      </c>
      <c r="I15">
        <v>0</v>
      </c>
      <c r="J15">
        <v>0</v>
      </c>
      <c r="K15">
        <v>4</v>
      </c>
      <c r="L15">
        <v>0</v>
      </c>
      <c r="M15">
        <v>34</v>
      </c>
      <c r="N15">
        <v>524</v>
      </c>
      <c r="O15">
        <v>20</v>
      </c>
      <c r="P15">
        <v>547</v>
      </c>
      <c r="Q15" s="16">
        <f t="shared" si="2"/>
        <v>0</v>
      </c>
      <c r="R15" s="93">
        <f t="shared" si="3"/>
        <v>0.56350145176900746</v>
      </c>
      <c r="S15" s="99">
        <f t="shared" si="4"/>
        <v>0</v>
      </c>
    </row>
    <row r="16" spans="1:27" ht="15" thickBot="1" x14ac:dyDescent="0.35">
      <c r="A16" s="88"/>
      <c r="B16" s="91"/>
      <c r="C16" s="91"/>
      <c r="D16" s="89"/>
    </row>
    <row r="17" spans="1:31" ht="15" thickBot="1" x14ac:dyDescent="0.35">
      <c r="F17" s="14" t="s">
        <v>206</v>
      </c>
    </row>
    <row r="18" spans="1:31" x14ac:dyDescent="0.3">
      <c r="A18" s="101" t="s">
        <v>215</v>
      </c>
      <c r="B18" s="90"/>
      <c r="C18" s="90"/>
      <c r="D18" s="85"/>
      <c r="E18">
        <v>1</v>
      </c>
      <c r="F18" t="s">
        <v>27</v>
      </c>
      <c r="G18">
        <v>5</v>
      </c>
      <c r="H18">
        <v>0</v>
      </c>
      <c r="I18">
        <v>5</v>
      </c>
      <c r="J18">
        <v>0</v>
      </c>
      <c r="K18">
        <v>0</v>
      </c>
      <c r="L18">
        <v>0</v>
      </c>
      <c r="M18">
        <v>23</v>
      </c>
      <c r="N18">
        <v>690</v>
      </c>
      <c r="O18">
        <v>45</v>
      </c>
      <c r="P18">
        <v>560</v>
      </c>
      <c r="Q18" s="16">
        <f t="shared" ref="Q18:Q23" si="5">+I18*6</f>
        <v>30</v>
      </c>
      <c r="R18" s="93">
        <f t="shared" ref="R18:R23" si="6">+(N18/M18)/(P18/O18)</f>
        <v>2.4107142857142856</v>
      </c>
    </row>
    <row r="19" spans="1:31" x14ac:dyDescent="0.3">
      <c r="A19" s="98" t="s">
        <v>214</v>
      </c>
      <c r="B19" t="s">
        <v>19</v>
      </c>
      <c r="C19" t="s">
        <v>5</v>
      </c>
      <c r="D19" s="87" t="s">
        <v>213</v>
      </c>
      <c r="E19">
        <v>2</v>
      </c>
      <c r="F19" t="s">
        <v>83</v>
      </c>
      <c r="G19">
        <v>5</v>
      </c>
      <c r="H19">
        <v>0</v>
      </c>
      <c r="I19">
        <v>3</v>
      </c>
      <c r="J19">
        <v>0</v>
      </c>
      <c r="K19">
        <v>2</v>
      </c>
      <c r="L19">
        <v>0</v>
      </c>
      <c r="M19">
        <v>26</v>
      </c>
      <c r="N19">
        <v>609</v>
      </c>
      <c r="O19">
        <v>31</v>
      </c>
      <c r="P19">
        <v>627</v>
      </c>
      <c r="Q19" s="16">
        <f t="shared" si="5"/>
        <v>18</v>
      </c>
      <c r="R19" s="93">
        <f t="shared" si="6"/>
        <v>1.1580787633419212</v>
      </c>
    </row>
    <row r="20" spans="1:31" x14ac:dyDescent="0.3">
      <c r="A20" s="86"/>
      <c r="B20" t="s">
        <v>23</v>
      </c>
      <c r="C20" t="s">
        <v>71</v>
      </c>
      <c r="D20" s="87" t="s">
        <v>41</v>
      </c>
      <c r="E20">
        <v>3</v>
      </c>
      <c r="F20" t="s">
        <v>34</v>
      </c>
      <c r="G20">
        <v>5</v>
      </c>
      <c r="H20">
        <v>0</v>
      </c>
      <c r="I20">
        <v>3</v>
      </c>
      <c r="J20">
        <v>0</v>
      </c>
      <c r="K20">
        <v>2</v>
      </c>
      <c r="L20">
        <v>0</v>
      </c>
      <c r="M20">
        <v>24</v>
      </c>
      <c r="N20">
        <v>468</v>
      </c>
      <c r="O20">
        <v>24</v>
      </c>
      <c r="P20">
        <v>521</v>
      </c>
      <c r="Q20" s="16">
        <f t="shared" si="5"/>
        <v>18</v>
      </c>
      <c r="R20" s="93">
        <f t="shared" si="6"/>
        <v>0.89827255278310947</v>
      </c>
    </row>
    <row r="21" spans="1:31" x14ac:dyDescent="0.3">
      <c r="A21" s="86"/>
      <c r="D21" s="87"/>
      <c r="E21">
        <v>4</v>
      </c>
      <c r="F21" t="s">
        <v>3</v>
      </c>
      <c r="G21">
        <v>5</v>
      </c>
      <c r="H21">
        <v>0</v>
      </c>
      <c r="I21">
        <v>2</v>
      </c>
      <c r="J21">
        <v>0</v>
      </c>
      <c r="K21">
        <v>3</v>
      </c>
      <c r="L21">
        <v>0</v>
      </c>
      <c r="M21">
        <v>28</v>
      </c>
      <c r="N21">
        <v>734</v>
      </c>
      <c r="O21">
        <v>22</v>
      </c>
      <c r="P21">
        <v>758</v>
      </c>
      <c r="Q21" s="16">
        <f t="shared" si="5"/>
        <v>12</v>
      </c>
      <c r="R21" s="93">
        <f t="shared" si="6"/>
        <v>0.76083678854127412</v>
      </c>
    </row>
    <row r="22" spans="1:31" x14ac:dyDescent="0.3">
      <c r="A22" s="98" t="s">
        <v>209</v>
      </c>
      <c r="B22" t="s">
        <v>25</v>
      </c>
      <c r="C22" t="s">
        <v>22</v>
      </c>
      <c r="D22" s="87" t="s">
        <v>212</v>
      </c>
      <c r="E22">
        <v>5</v>
      </c>
      <c r="F22" t="s">
        <v>6</v>
      </c>
      <c r="G22">
        <v>5</v>
      </c>
      <c r="H22">
        <v>0</v>
      </c>
      <c r="I22">
        <v>2</v>
      </c>
      <c r="J22">
        <v>0</v>
      </c>
      <c r="K22">
        <v>3</v>
      </c>
      <c r="L22">
        <v>0</v>
      </c>
      <c r="M22">
        <v>32</v>
      </c>
      <c r="N22">
        <v>731</v>
      </c>
      <c r="O22">
        <v>22</v>
      </c>
      <c r="P22">
        <v>662</v>
      </c>
      <c r="Q22" s="16">
        <f t="shared" si="5"/>
        <v>12</v>
      </c>
      <c r="R22" s="93">
        <f t="shared" si="6"/>
        <v>0.7591578549848943</v>
      </c>
    </row>
    <row r="23" spans="1:31" x14ac:dyDescent="0.3">
      <c r="A23" s="86"/>
      <c r="B23" t="s">
        <v>0</v>
      </c>
      <c r="C23" t="s">
        <v>2</v>
      </c>
      <c r="D23" s="87" t="s">
        <v>105</v>
      </c>
      <c r="E23">
        <v>6</v>
      </c>
      <c r="F23" t="s">
        <v>35</v>
      </c>
      <c r="G23">
        <v>5</v>
      </c>
      <c r="H23">
        <v>0</v>
      </c>
      <c r="I23">
        <v>0</v>
      </c>
      <c r="J23">
        <v>0</v>
      </c>
      <c r="K23">
        <v>5</v>
      </c>
      <c r="L23">
        <v>0</v>
      </c>
      <c r="M23">
        <v>30</v>
      </c>
      <c r="N23">
        <v>455</v>
      </c>
      <c r="O23">
        <v>19</v>
      </c>
      <c r="P23">
        <v>559</v>
      </c>
      <c r="Q23" s="16">
        <f t="shared" si="5"/>
        <v>0</v>
      </c>
      <c r="R23" s="93">
        <f t="shared" si="6"/>
        <v>0.51550387596899216</v>
      </c>
    </row>
    <row r="24" spans="1:31" x14ac:dyDescent="0.3">
      <c r="A24" s="86"/>
      <c r="D24" s="87"/>
    </row>
    <row r="25" spans="1:31" x14ac:dyDescent="0.3">
      <c r="A25" s="98" t="s">
        <v>206</v>
      </c>
      <c r="B25" t="s">
        <v>27</v>
      </c>
      <c r="C25" t="s">
        <v>3</v>
      </c>
      <c r="D25" s="87" t="s">
        <v>211</v>
      </c>
      <c r="F25" s="14" t="s">
        <v>203</v>
      </c>
    </row>
    <row r="26" spans="1:31" x14ac:dyDescent="0.3">
      <c r="A26" s="86"/>
      <c r="B26" t="s">
        <v>83</v>
      </c>
      <c r="C26" t="s">
        <v>34</v>
      </c>
      <c r="D26" s="87" t="s">
        <v>210</v>
      </c>
      <c r="E26">
        <v>1</v>
      </c>
      <c r="F26" s="34" t="s">
        <v>20</v>
      </c>
      <c r="G26">
        <v>5</v>
      </c>
      <c r="H26">
        <v>0</v>
      </c>
      <c r="I26" s="14">
        <v>5</v>
      </c>
      <c r="J26">
        <v>0</v>
      </c>
      <c r="K26">
        <v>0</v>
      </c>
      <c r="L26">
        <v>0</v>
      </c>
      <c r="M26">
        <v>32</v>
      </c>
      <c r="N26">
        <v>668</v>
      </c>
      <c r="O26">
        <v>41</v>
      </c>
      <c r="P26">
        <v>697</v>
      </c>
      <c r="Q26" s="16">
        <f t="shared" ref="Q26:Q31" si="7">+I26*6</f>
        <v>30</v>
      </c>
      <c r="R26" s="93">
        <f t="shared" ref="R26:R31" si="8">+(N26/M26)/(P26/O26)</f>
        <v>1.2279411764705883</v>
      </c>
      <c r="AB26" s="39">
        <v>10</v>
      </c>
      <c r="AC26" s="39">
        <v>74</v>
      </c>
      <c r="AD26" s="39">
        <v>6</v>
      </c>
      <c r="AE26" s="39">
        <v>205</v>
      </c>
    </row>
    <row r="27" spans="1:31" x14ac:dyDescent="0.3">
      <c r="A27" s="86"/>
      <c r="D27" s="87"/>
      <c r="E27">
        <v>2</v>
      </c>
      <c r="F27" t="s">
        <v>1</v>
      </c>
      <c r="G27">
        <v>5</v>
      </c>
      <c r="H27">
        <v>0</v>
      </c>
      <c r="I27">
        <v>3</v>
      </c>
      <c r="J27">
        <v>0</v>
      </c>
      <c r="K27">
        <v>2</v>
      </c>
      <c r="L27">
        <v>0</v>
      </c>
      <c r="M27">
        <v>28</v>
      </c>
      <c r="N27">
        <v>696</v>
      </c>
      <c r="O27">
        <v>40</v>
      </c>
      <c r="P27">
        <v>778</v>
      </c>
      <c r="Q27" s="16">
        <f t="shared" si="7"/>
        <v>18</v>
      </c>
      <c r="R27" s="93">
        <f t="shared" si="8"/>
        <v>1.278002203452075</v>
      </c>
      <c r="T27">
        <v>10</v>
      </c>
      <c r="U27">
        <v>106</v>
      </c>
      <c r="V27">
        <v>10</v>
      </c>
      <c r="W27">
        <v>171</v>
      </c>
      <c r="AB27" s="39">
        <v>6</v>
      </c>
      <c r="AC27" s="39">
        <v>205</v>
      </c>
      <c r="AD27" s="39">
        <v>10</v>
      </c>
      <c r="AE27" s="39">
        <v>74</v>
      </c>
    </row>
    <row r="28" spans="1:31" x14ac:dyDescent="0.3">
      <c r="A28" s="98" t="s">
        <v>203</v>
      </c>
      <c r="B28" t="s">
        <v>20</v>
      </c>
      <c r="C28" t="s">
        <v>33</v>
      </c>
      <c r="D28" s="87" t="s">
        <v>208</v>
      </c>
      <c r="E28">
        <v>3</v>
      </c>
      <c r="F28" t="s">
        <v>109</v>
      </c>
      <c r="G28">
        <v>5</v>
      </c>
      <c r="H28">
        <v>0</v>
      </c>
      <c r="I28">
        <v>3</v>
      </c>
      <c r="J28">
        <v>0</v>
      </c>
      <c r="K28">
        <v>2</v>
      </c>
      <c r="L28">
        <v>0</v>
      </c>
      <c r="M28">
        <v>37</v>
      </c>
      <c r="N28">
        <v>625</v>
      </c>
      <c r="O28">
        <v>31</v>
      </c>
      <c r="P28">
        <v>577</v>
      </c>
      <c r="Q28" s="16">
        <f t="shared" si="7"/>
        <v>18</v>
      </c>
      <c r="R28" s="93">
        <f t="shared" si="8"/>
        <v>0.90753665277062157</v>
      </c>
      <c r="X28">
        <v>7</v>
      </c>
      <c r="Y28">
        <v>169</v>
      </c>
      <c r="Z28">
        <v>8</v>
      </c>
      <c r="AA28">
        <v>132</v>
      </c>
    </row>
    <row r="29" spans="1:31" x14ac:dyDescent="0.3">
      <c r="A29" s="86"/>
      <c r="B29" t="s">
        <v>1</v>
      </c>
      <c r="C29" t="s">
        <v>109</v>
      </c>
      <c r="D29" s="87" t="s">
        <v>62</v>
      </c>
      <c r="E29">
        <v>4</v>
      </c>
      <c r="F29" s="34" t="s">
        <v>33</v>
      </c>
      <c r="G29">
        <v>5</v>
      </c>
      <c r="H29">
        <v>0</v>
      </c>
      <c r="I29">
        <v>2</v>
      </c>
      <c r="J29">
        <v>0</v>
      </c>
      <c r="K29" s="14">
        <v>3</v>
      </c>
      <c r="L29">
        <v>0</v>
      </c>
      <c r="M29">
        <v>34</v>
      </c>
      <c r="N29">
        <v>821</v>
      </c>
      <c r="O29">
        <v>37</v>
      </c>
      <c r="P29">
        <v>662</v>
      </c>
      <c r="Q29" s="16">
        <f t="shared" si="7"/>
        <v>12</v>
      </c>
      <c r="R29" s="93">
        <f t="shared" si="8"/>
        <v>1.3496090279011907</v>
      </c>
      <c r="X29">
        <v>6</v>
      </c>
      <c r="Y29">
        <v>120</v>
      </c>
      <c r="Z29">
        <v>8</v>
      </c>
      <c r="AA29">
        <v>119</v>
      </c>
    </row>
    <row r="30" spans="1:31" x14ac:dyDescent="0.3">
      <c r="A30" s="86"/>
      <c r="D30" s="87"/>
      <c r="E30">
        <v>5</v>
      </c>
      <c r="F30" t="s">
        <v>74</v>
      </c>
      <c r="G30">
        <v>5</v>
      </c>
      <c r="H30">
        <v>0</v>
      </c>
      <c r="I30">
        <v>1</v>
      </c>
      <c r="J30">
        <v>0</v>
      </c>
      <c r="K30">
        <v>4</v>
      </c>
      <c r="L30">
        <v>0</v>
      </c>
      <c r="M30">
        <v>40</v>
      </c>
      <c r="N30">
        <v>719</v>
      </c>
      <c r="O30">
        <v>34</v>
      </c>
      <c r="P30">
        <v>616</v>
      </c>
      <c r="Q30" s="16">
        <f t="shared" si="7"/>
        <v>6</v>
      </c>
      <c r="R30" s="93">
        <f t="shared" si="8"/>
        <v>0.9921266233766235</v>
      </c>
    </row>
    <row r="31" spans="1:31" x14ac:dyDescent="0.3">
      <c r="A31" s="98" t="s">
        <v>201</v>
      </c>
      <c r="B31" t="s">
        <v>200</v>
      </c>
      <c r="C31" t="s">
        <v>19</v>
      </c>
      <c r="D31" s="87" t="s">
        <v>207</v>
      </c>
      <c r="E31">
        <v>6</v>
      </c>
      <c r="F31" t="s">
        <v>202</v>
      </c>
      <c r="G31">
        <v>5</v>
      </c>
      <c r="H31">
        <v>0</v>
      </c>
      <c r="I31">
        <v>1</v>
      </c>
      <c r="J31">
        <v>0</v>
      </c>
      <c r="K31">
        <v>4</v>
      </c>
      <c r="L31">
        <v>0</v>
      </c>
      <c r="M31">
        <v>37</v>
      </c>
      <c r="N31">
        <v>702</v>
      </c>
      <c r="O31">
        <v>26</v>
      </c>
      <c r="P31">
        <v>801</v>
      </c>
      <c r="Q31" s="16">
        <f t="shared" si="7"/>
        <v>6</v>
      </c>
      <c r="R31" s="93">
        <f t="shared" si="8"/>
        <v>0.61585180686304286</v>
      </c>
      <c r="T31">
        <v>10</v>
      </c>
      <c r="U31">
        <v>171</v>
      </c>
      <c r="V31">
        <v>10</v>
      </c>
      <c r="W31">
        <v>106</v>
      </c>
      <c r="X31">
        <v>8</v>
      </c>
      <c r="Y31">
        <v>119</v>
      </c>
      <c r="Z31">
        <v>6</v>
      </c>
      <c r="AA31">
        <v>120</v>
      </c>
    </row>
    <row r="32" spans="1:31" x14ac:dyDescent="0.3">
      <c r="A32" s="86"/>
      <c r="B32" t="s">
        <v>29</v>
      </c>
      <c r="C32" t="s">
        <v>27</v>
      </c>
      <c r="D32" s="87" t="s">
        <v>170</v>
      </c>
      <c r="X32">
        <v>8</v>
      </c>
      <c r="Y32">
        <v>132</v>
      </c>
      <c r="Z32">
        <v>8</v>
      </c>
      <c r="AA32">
        <v>169</v>
      </c>
    </row>
    <row r="33" spans="1:27" x14ac:dyDescent="0.3">
      <c r="A33" s="86"/>
      <c r="D33" s="87"/>
      <c r="F33" s="14" t="s">
        <v>201</v>
      </c>
    </row>
    <row r="34" spans="1:27" x14ac:dyDescent="0.3">
      <c r="A34" s="98" t="s">
        <v>198</v>
      </c>
      <c r="B34" t="s">
        <v>7</v>
      </c>
      <c r="C34" t="s">
        <v>113</v>
      </c>
      <c r="D34" s="87" t="s">
        <v>205</v>
      </c>
      <c r="E34">
        <v>1</v>
      </c>
      <c r="F34" t="s">
        <v>200</v>
      </c>
      <c r="G34">
        <v>5</v>
      </c>
      <c r="H34">
        <v>0</v>
      </c>
      <c r="I34">
        <v>4</v>
      </c>
      <c r="J34">
        <v>0</v>
      </c>
      <c r="K34">
        <v>1</v>
      </c>
      <c r="L34">
        <v>0</v>
      </c>
      <c r="M34">
        <v>30</v>
      </c>
      <c r="N34">
        <v>632</v>
      </c>
      <c r="O34">
        <v>36</v>
      </c>
      <c r="P34">
        <v>570</v>
      </c>
      <c r="Q34" s="16">
        <f t="shared" ref="Q34:Q39" si="9">+I34*6</f>
        <v>24</v>
      </c>
      <c r="R34" s="93">
        <f t="shared" ref="R34:R39" si="10">+(N34/M34)/(P34/O34)</f>
        <v>1.3305263157894736</v>
      </c>
    </row>
    <row r="35" spans="1:27" x14ac:dyDescent="0.3">
      <c r="A35" s="86"/>
      <c r="B35" t="s">
        <v>5</v>
      </c>
      <c r="C35" t="s">
        <v>22</v>
      </c>
      <c r="D35" s="87" t="s">
        <v>46</v>
      </c>
      <c r="E35">
        <v>2</v>
      </c>
      <c r="F35" t="s">
        <v>29</v>
      </c>
      <c r="G35">
        <v>5</v>
      </c>
      <c r="H35">
        <v>0</v>
      </c>
      <c r="I35">
        <v>4</v>
      </c>
      <c r="J35">
        <v>0</v>
      </c>
      <c r="K35">
        <v>1</v>
      </c>
      <c r="L35">
        <v>0</v>
      </c>
      <c r="M35">
        <v>37</v>
      </c>
      <c r="N35">
        <v>639</v>
      </c>
      <c r="O35">
        <v>36</v>
      </c>
      <c r="P35">
        <v>613</v>
      </c>
      <c r="Q35" s="16">
        <f t="shared" si="9"/>
        <v>24</v>
      </c>
      <c r="R35" s="93">
        <f t="shared" si="10"/>
        <v>1.0142409946651381</v>
      </c>
      <c r="X35">
        <v>6</v>
      </c>
      <c r="Y35">
        <v>137</v>
      </c>
      <c r="Z35">
        <v>7</v>
      </c>
      <c r="AA35">
        <v>145</v>
      </c>
    </row>
    <row r="36" spans="1:27" ht="15" thickBot="1" x14ac:dyDescent="0.35">
      <c r="A36" s="86"/>
      <c r="D36" s="87"/>
      <c r="E36">
        <v>3</v>
      </c>
      <c r="F36" t="s">
        <v>27</v>
      </c>
      <c r="G36">
        <v>5</v>
      </c>
      <c r="H36">
        <v>0</v>
      </c>
      <c r="I36">
        <v>3</v>
      </c>
      <c r="J36">
        <v>0</v>
      </c>
      <c r="K36">
        <v>2</v>
      </c>
      <c r="L36">
        <v>0</v>
      </c>
      <c r="M36">
        <v>29</v>
      </c>
      <c r="N36">
        <v>796</v>
      </c>
      <c r="O36">
        <v>38</v>
      </c>
      <c r="P36">
        <v>616</v>
      </c>
      <c r="Q36" s="16">
        <f t="shared" si="9"/>
        <v>18</v>
      </c>
      <c r="R36" s="93">
        <f t="shared" si="10"/>
        <v>1.6932377966860725</v>
      </c>
    </row>
    <row r="37" spans="1:27" ht="15" thickBot="1" x14ac:dyDescent="0.35">
      <c r="A37" s="97" t="s">
        <v>204</v>
      </c>
      <c r="B37" s="96" t="s">
        <v>29</v>
      </c>
      <c r="C37" s="96" t="s">
        <v>0</v>
      </c>
      <c r="D37" s="95" t="s">
        <v>184</v>
      </c>
      <c r="E37">
        <v>4</v>
      </c>
      <c r="F37" t="s">
        <v>19</v>
      </c>
      <c r="G37">
        <v>5</v>
      </c>
      <c r="H37">
        <v>0</v>
      </c>
      <c r="I37">
        <v>3</v>
      </c>
      <c r="J37">
        <v>0</v>
      </c>
      <c r="K37">
        <v>2</v>
      </c>
      <c r="L37">
        <v>0</v>
      </c>
      <c r="M37">
        <v>30</v>
      </c>
      <c r="N37">
        <v>733</v>
      </c>
      <c r="O37">
        <v>38</v>
      </c>
      <c r="P37">
        <v>628</v>
      </c>
      <c r="Q37" s="16">
        <f t="shared" si="9"/>
        <v>18</v>
      </c>
      <c r="R37" s="93">
        <f t="shared" si="10"/>
        <v>1.4784501061571125</v>
      </c>
      <c r="X37">
        <v>7</v>
      </c>
      <c r="Y37">
        <v>145</v>
      </c>
      <c r="Z37">
        <v>6</v>
      </c>
      <c r="AA37">
        <v>137</v>
      </c>
    </row>
    <row r="38" spans="1:27" x14ac:dyDescent="0.3">
      <c r="E38">
        <v>5</v>
      </c>
      <c r="F38" t="s">
        <v>199</v>
      </c>
      <c r="G38">
        <v>4</v>
      </c>
      <c r="H38">
        <v>0</v>
      </c>
      <c r="I38">
        <v>0</v>
      </c>
      <c r="J38">
        <v>0</v>
      </c>
      <c r="K38">
        <v>4</v>
      </c>
      <c r="L38">
        <v>0</v>
      </c>
      <c r="M38">
        <v>29</v>
      </c>
      <c r="N38">
        <v>444</v>
      </c>
      <c r="O38">
        <v>23</v>
      </c>
      <c r="P38">
        <v>535</v>
      </c>
      <c r="Q38" s="16">
        <f t="shared" si="9"/>
        <v>0</v>
      </c>
      <c r="R38" s="93">
        <f t="shared" si="10"/>
        <v>0.65820174025136968</v>
      </c>
      <c r="X38" s="94"/>
      <c r="Y38" s="94"/>
      <c r="Z38" s="94"/>
      <c r="AA38" s="94"/>
    </row>
    <row r="39" spans="1:27" x14ac:dyDescent="0.3">
      <c r="E39">
        <v>6</v>
      </c>
      <c r="F39" t="s">
        <v>33</v>
      </c>
      <c r="G39">
        <v>4</v>
      </c>
      <c r="H39">
        <v>0</v>
      </c>
      <c r="I39">
        <v>0</v>
      </c>
      <c r="J39">
        <v>0</v>
      </c>
      <c r="K39">
        <v>4</v>
      </c>
      <c r="L39">
        <v>0</v>
      </c>
      <c r="M39">
        <v>35</v>
      </c>
      <c r="N39">
        <v>448</v>
      </c>
      <c r="O39">
        <v>19</v>
      </c>
      <c r="P39">
        <v>730</v>
      </c>
      <c r="Q39" s="16">
        <f t="shared" si="9"/>
        <v>0</v>
      </c>
      <c r="R39" s="93">
        <f t="shared" si="10"/>
        <v>0.3331506849315069</v>
      </c>
      <c r="X39" s="94"/>
      <c r="Y39" s="94"/>
      <c r="Z39" s="94"/>
      <c r="AA39" s="94"/>
    </row>
    <row r="41" spans="1:27" x14ac:dyDescent="0.3">
      <c r="F41" s="14" t="s">
        <v>198</v>
      </c>
    </row>
    <row r="42" spans="1:27" x14ac:dyDescent="0.3">
      <c r="E42">
        <v>1</v>
      </c>
      <c r="F42" t="s">
        <v>5</v>
      </c>
      <c r="G42">
        <v>5</v>
      </c>
      <c r="H42">
        <v>0</v>
      </c>
      <c r="I42">
        <v>4</v>
      </c>
      <c r="J42">
        <v>0</v>
      </c>
      <c r="K42">
        <v>1</v>
      </c>
      <c r="L42">
        <v>0</v>
      </c>
      <c r="M42">
        <v>27</v>
      </c>
      <c r="N42">
        <v>735</v>
      </c>
      <c r="O42">
        <v>38</v>
      </c>
      <c r="P42">
        <v>618</v>
      </c>
      <c r="Q42" s="16">
        <f t="shared" ref="Q42:Q47" si="11">+I42*6</f>
        <v>24</v>
      </c>
      <c r="R42" s="93">
        <f t="shared" ref="R42:R47" si="12">+(N42/M42)/(P42/O42)</f>
        <v>1.6738583243437613</v>
      </c>
    </row>
    <row r="43" spans="1:27" x14ac:dyDescent="0.3">
      <c r="E43">
        <v>2</v>
      </c>
      <c r="F43" t="s">
        <v>7</v>
      </c>
      <c r="G43">
        <v>5</v>
      </c>
      <c r="H43">
        <v>0</v>
      </c>
      <c r="I43">
        <v>4</v>
      </c>
      <c r="J43">
        <v>0</v>
      </c>
      <c r="K43">
        <v>1</v>
      </c>
      <c r="L43">
        <v>0</v>
      </c>
      <c r="M43">
        <v>32</v>
      </c>
      <c r="N43">
        <v>790</v>
      </c>
      <c r="O43">
        <v>42</v>
      </c>
      <c r="P43">
        <v>647</v>
      </c>
      <c r="Q43" s="16">
        <f t="shared" si="11"/>
        <v>24</v>
      </c>
      <c r="R43" s="93">
        <f t="shared" si="12"/>
        <v>1.6025888717156105</v>
      </c>
      <c r="X43">
        <v>7</v>
      </c>
      <c r="Y43">
        <v>128</v>
      </c>
      <c r="Z43">
        <v>6</v>
      </c>
      <c r="AA43">
        <v>117</v>
      </c>
    </row>
    <row r="44" spans="1:27" x14ac:dyDescent="0.3">
      <c r="E44">
        <v>3</v>
      </c>
      <c r="F44" t="s">
        <v>22</v>
      </c>
      <c r="G44">
        <v>5</v>
      </c>
      <c r="H44">
        <v>0</v>
      </c>
      <c r="I44">
        <v>4</v>
      </c>
      <c r="J44">
        <v>0</v>
      </c>
      <c r="K44">
        <v>1</v>
      </c>
      <c r="L44">
        <v>0</v>
      </c>
      <c r="M44">
        <v>37</v>
      </c>
      <c r="N44">
        <v>737</v>
      </c>
      <c r="O44">
        <v>49</v>
      </c>
      <c r="P44">
        <v>704</v>
      </c>
      <c r="Q44" s="16">
        <f t="shared" si="11"/>
        <v>24</v>
      </c>
      <c r="R44" s="93">
        <f t="shared" si="12"/>
        <v>1.386402027027027</v>
      </c>
      <c r="X44">
        <v>6</v>
      </c>
      <c r="Y44">
        <v>117</v>
      </c>
      <c r="Z44">
        <v>7</v>
      </c>
      <c r="AA44">
        <v>128</v>
      </c>
    </row>
    <row r="45" spans="1:27" x14ac:dyDescent="0.3">
      <c r="E45">
        <v>4</v>
      </c>
      <c r="F45" t="s">
        <v>113</v>
      </c>
      <c r="G45">
        <v>5</v>
      </c>
      <c r="H45">
        <v>0</v>
      </c>
      <c r="I45">
        <v>2</v>
      </c>
      <c r="J45">
        <v>0</v>
      </c>
      <c r="K45">
        <v>3</v>
      </c>
      <c r="L45">
        <v>0</v>
      </c>
      <c r="M45">
        <v>40</v>
      </c>
      <c r="N45">
        <v>623</v>
      </c>
      <c r="O45">
        <v>27</v>
      </c>
      <c r="P45">
        <v>573</v>
      </c>
      <c r="Q45" s="16">
        <f t="shared" si="11"/>
        <v>12</v>
      </c>
      <c r="R45" s="93">
        <f t="shared" si="12"/>
        <v>0.73390052356020941</v>
      </c>
    </row>
    <row r="46" spans="1:27" x14ac:dyDescent="0.3">
      <c r="E46">
        <v>5</v>
      </c>
      <c r="F46" t="s">
        <v>74</v>
      </c>
      <c r="G46">
        <v>5</v>
      </c>
      <c r="H46">
        <v>0</v>
      </c>
      <c r="I46">
        <v>1</v>
      </c>
      <c r="J46">
        <v>0</v>
      </c>
      <c r="K46">
        <v>4</v>
      </c>
      <c r="L46">
        <v>0</v>
      </c>
      <c r="M46">
        <v>39</v>
      </c>
      <c r="N46">
        <v>442</v>
      </c>
      <c r="O46">
        <v>29</v>
      </c>
      <c r="P46">
        <v>587</v>
      </c>
      <c r="Q46" s="16">
        <f t="shared" si="11"/>
        <v>6</v>
      </c>
      <c r="R46" s="93">
        <f t="shared" si="12"/>
        <v>0.55990914253265189</v>
      </c>
    </row>
    <row r="47" spans="1:27" x14ac:dyDescent="0.3">
      <c r="E47">
        <v>6</v>
      </c>
      <c r="F47" t="s">
        <v>19</v>
      </c>
      <c r="G47">
        <v>5</v>
      </c>
      <c r="H47">
        <v>0</v>
      </c>
      <c r="I47">
        <v>0</v>
      </c>
      <c r="J47">
        <v>0</v>
      </c>
      <c r="K47">
        <v>5</v>
      </c>
      <c r="L47">
        <v>0</v>
      </c>
      <c r="M47">
        <v>33</v>
      </c>
      <c r="N47">
        <v>642</v>
      </c>
      <c r="O47">
        <v>23</v>
      </c>
      <c r="P47">
        <v>840</v>
      </c>
      <c r="Q47" s="16">
        <f t="shared" si="11"/>
        <v>0</v>
      </c>
      <c r="R47" s="93">
        <f t="shared" si="12"/>
        <v>0.53268398268398265</v>
      </c>
    </row>
    <row r="48" spans="1:27" x14ac:dyDescent="0.3">
      <c r="M48" s="14">
        <f t="shared" ref="M48:P48" si="13">SUM(M42:M47)</f>
        <v>208</v>
      </c>
      <c r="N48" s="14">
        <f t="shared" si="13"/>
        <v>3969</v>
      </c>
      <c r="O48" s="14">
        <f t="shared" si="13"/>
        <v>208</v>
      </c>
      <c r="P48" s="14">
        <f t="shared" si="13"/>
        <v>3969</v>
      </c>
    </row>
    <row r="49" spans="5:32" x14ac:dyDescent="0.3">
      <c r="E49">
        <v>1</v>
      </c>
      <c r="F49" t="s">
        <v>7</v>
      </c>
      <c r="G49">
        <v>5</v>
      </c>
      <c r="H49">
        <v>0</v>
      </c>
      <c r="I49">
        <v>4</v>
      </c>
      <c r="J49">
        <v>0</v>
      </c>
      <c r="K49">
        <v>1</v>
      </c>
      <c r="L49">
        <v>0</v>
      </c>
      <c r="M49">
        <v>25</v>
      </c>
      <c r="N49">
        <v>662</v>
      </c>
      <c r="O49">
        <v>36</v>
      </c>
      <c r="P49">
        <v>530</v>
      </c>
      <c r="Q49" s="16">
        <f t="shared" ref="Q49:Q50" si="14">+I49*6</f>
        <v>24</v>
      </c>
      <c r="R49" s="93">
        <f t="shared" ref="R49:R50" si="15">+(N49/M49)/(P49/O49)</f>
        <v>1.7986415094339623</v>
      </c>
    </row>
    <row r="50" spans="5:32" x14ac:dyDescent="0.3">
      <c r="E50">
        <v>2</v>
      </c>
      <c r="F50" t="s">
        <v>5</v>
      </c>
      <c r="G50">
        <v>5</v>
      </c>
      <c r="H50">
        <v>0</v>
      </c>
      <c r="I50">
        <v>4</v>
      </c>
      <c r="J50">
        <v>0</v>
      </c>
      <c r="K50">
        <v>1</v>
      </c>
      <c r="L50">
        <v>0</v>
      </c>
      <c r="M50">
        <v>27</v>
      </c>
      <c r="N50">
        <v>735</v>
      </c>
      <c r="O50">
        <v>38</v>
      </c>
      <c r="P50">
        <v>618</v>
      </c>
      <c r="Q50" s="16">
        <f t="shared" si="14"/>
        <v>24</v>
      </c>
      <c r="R50" s="93">
        <f t="shared" si="15"/>
        <v>1.6738583243437613</v>
      </c>
      <c r="S50" t="s">
        <v>216</v>
      </c>
      <c r="U50">
        <v>1</v>
      </c>
      <c r="V50">
        <v>65</v>
      </c>
      <c r="W50">
        <v>9</v>
      </c>
      <c r="X50">
        <v>61</v>
      </c>
    </row>
    <row r="51" spans="5:32" x14ac:dyDescent="0.3">
      <c r="E51">
        <v>3</v>
      </c>
      <c r="F51" t="s">
        <v>22</v>
      </c>
      <c r="G51">
        <v>5</v>
      </c>
      <c r="H51">
        <v>0</v>
      </c>
      <c r="I51">
        <v>4</v>
      </c>
      <c r="J51">
        <v>0</v>
      </c>
      <c r="K51">
        <v>1</v>
      </c>
      <c r="L51">
        <v>0</v>
      </c>
      <c r="M51">
        <v>31</v>
      </c>
      <c r="N51">
        <v>620</v>
      </c>
      <c r="O51">
        <v>42</v>
      </c>
      <c r="P51">
        <v>576</v>
      </c>
      <c r="Q51" s="16">
        <f t="shared" ref="Q51:Q54" si="16">+I51*6</f>
        <v>24</v>
      </c>
      <c r="R51" s="93">
        <f t="shared" ref="R51:R54" si="17">+(N51/M51)/(P51/O51)</f>
        <v>1.4583333333333335</v>
      </c>
      <c r="S51" t="s">
        <v>197</v>
      </c>
      <c r="AC51">
        <v>7</v>
      </c>
      <c r="AD51">
        <v>143</v>
      </c>
      <c r="AE51">
        <v>10</v>
      </c>
      <c r="AF51">
        <v>91</v>
      </c>
    </row>
    <row r="52" spans="5:32" x14ac:dyDescent="0.3">
      <c r="E52">
        <v>4</v>
      </c>
      <c r="F52" t="s">
        <v>113</v>
      </c>
      <c r="G52">
        <v>5</v>
      </c>
      <c r="H52">
        <v>0</v>
      </c>
      <c r="I52">
        <v>2</v>
      </c>
      <c r="J52">
        <v>0</v>
      </c>
      <c r="K52">
        <v>3</v>
      </c>
      <c r="L52">
        <v>0</v>
      </c>
      <c r="M52">
        <v>40</v>
      </c>
      <c r="N52">
        <v>623</v>
      </c>
      <c r="O52">
        <v>27</v>
      </c>
      <c r="P52">
        <v>573</v>
      </c>
      <c r="Q52" s="16">
        <f>+I52*6</f>
        <v>12</v>
      </c>
      <c r="R52" s="93">
        <f>+(N52/M52)/(P52/O52)</f>
        <v>0.73390052356020941</v>
      </c>
      <c r="S52" t="s">
        <v>196</v>
      </c>
      <c r="Y52">
        <v>10</v>
      </c>
      <c r="Z52">
        <v>132</v>
      </c>
      <c r="AA52">
        <v>9</v>
      </c>
      <c r="AB52">
        <v>83</v>
      </c>
    </row>
    <row r="53" spans="5:32" x14ac:dyDescent="0.3">
      <c r="E53">
        <v>5</v>
      </c>
      <c r="F53" t="s">
        <v>74</v>
      </c>
      <c r="G53">
        <v>5</v>
      </c>
      <c r="H53">
        <v>0</v>
      </c>
      <c r="I53">
        <v>1</v>
      </c>
      <c r="J53">
        <v>0</v>
      </c>
      <c r="K53">
        <v>4</v>
      </c>
      <c r="L53">
        <v>0</v>
      </c>
      <c r="M53">
        <v>39</v>
      </c>
      <c r="N53">
        <v>442</v>
      </c>
      <c r="O53">
        <v>29</v>
      </c>
      <c r="P53">
        <v>587</v>
      </c>
      <c r="Q53" s="16">
        <f t="shared" si="16"/>
        <v>6</v>
      </c>
      <c r="R53" s="93">
        <f t="shared" si="17"/>
        <v>0.55990914253265189</v>
      </c>
      <c r="S53" t="s">
        <v>217</v>
      </c>
      <c r="U53">
        <v>9</v>
      </c>
      <c r="V53">
        <v>61</v>
      </c>
      <c r="W53">
        <v>1</v>
      </c>
      <c r="X53">
        <v>65</v>
      </c>
      <c r="Y53">
        <v>9</v>
      </c>
      <c r="Z53">
        <v>83</v>
      </c>
      <c r="AA53">
        <v>10</v>
      </c>
      <c r="AB53">
        <v>132</v>
      </c>
      <c r="AC53">
        <v>10</v>
      </c>
      <c r="AD53">
        <v>91</v>
      </c>
      <c r="AE53">
        <v>7</v>
      </c>
      <c r="AF53">
        <v>143</v>
      </c>
    </row>
    <row r="54" spans="5:32" x14ac:dyDescent="0.3">
      <c r="E54">
        <v>6</v>
      </c>
      <c r="F54" t="s">
        <v>19</v>
      </c>
      <c r="G54">
        <v>5</v>
      </c>
      <c r="H54">
        <v>0</v>
      </c>
      <c r="I54">
        <v>0</v>
      </c>
      <c r="J54">
        <v>0</v>
      </c>
      <c r="K54">
        <v>5</v>
      </c>
      <c r="L54">
        <v>0</v>
      </c>
      <c r="M54">
        <v>33</v>
      </c>
      <c r="N54">
        <v>642</v>
      </c>
      <c r="O54">
        <v>23</v>
      </c>
      <c r="P54">
        <v>840</v>
      </c>
      <c r="Q54" s="16">
        <f t="shared" si="16"/>
        <v>0</v>
      </c>
      <c r="R54" s="93">
        <f t="shared" si="17"/>
        <v>0.53268398268398265</v>
      </c>
    </row>
    <row r="55" spans="5:32" x14ac:dyDescent="0.3">
      <c r="M55" s="14">
        <f t="shared" ref="M55" si="18">SUM(M49:M54)</f>
        <v>195</v>
      </c>
      <c r="N55" s="14">
        <f t="shared" ref="N55" si="19">SUM(N49:N54)</f>
        <v>3724</v>
      </c>
      <c r="O55" s="14">
        <f t="shared" ref="O55" si="20">SUM(O49:O54)</f>
        <v>195</v>
      </c>
      <c r="P55" s="14">
        <f t="shared" ref="P55" si="21">SUM(P49:P54)</f>
        <v>3724</v>
      </c>
    </row>
    <row r="56" spans="5:32" x14ac:dyDescent="0.3">
      <c r="U56" t="s">
        <v>22</v>
      </c>
      <c r="AA56" t="s">
        <v>7</v>
      </c>
    </row>
    <row r="57" spans="5:32" x14ac:dyDescent="0.3">
      <c r="E57" s="14" t="s">
        <v>219</v>
      </c>
      <c r="U57">
        <v>7</v>
      </c>
      <c r="V57">
        <v>139</v>
      </c>
      <c r="W57">
        <v>8</v>
      </c>
      <c r="X57">
        <v>138</v>
      </c>
      <c r="AA57">
        <v>3</v>
      </c>
      <c r="AB57">
        <v>78</v>
      </c>
      <c r="AC57">
        <v>10</v>
      </c>
      <c r="AD57">
        <v>74</v>
      </c>
    </row>
    <row r="58" spans="5:32" x14ac:dyDescent="0.3">
      <c r="E58">
        <v>1</v>
      </c>
      <c r="F58" t="s">
        <v>29</v>
      </c>
      <c r="G58">
        <v>5</v>
      </c>
      <c r="H58">
        <v>0</v>
      </c>
      <c r="I58">
        <v>3</v>
      </c>
      <c r="J58">
        <v>0</v>
      </c>
      <c r="K58">
        <v>2</v>
      </c>
      <c r="L58">
        <v>0</v>
      </c>
      <c r="M58">
        <v>31</v>
      </c>
      <c r="N58">
        <v>566</v>
      </c>
      <c r="O58">
        <v>35</v>
      </c>
      <c r="P58">
        <v>605</v>
      </c>
      <c r="Q58" s="16">
        <f t="shared" ref="Q58:Q61" si="22">+I58*6</f>
        <v>18</v>
      </c>
      <c r="R58" s="93">
        <f t="shared" ref="R58:R61" si="23">+(N58/M58)/(P58/O58)</f>
        <v>1.0562516662223407</v>
      </c>
      <c r="U58">
        <v>6</v>
      </c>
      <c r="V58">
        <v>111</v>
      </c>
      <c r="W58">
        <v>9</v>
      </c>
      <c r="X58">
        <v>110</v>
      </c>
      <c r="AA58">
        <v>3</v>
      </c>
      <c r="AB58">
        <v>187</v>
      </c>
      <c r="AC58">
        <v>6</v>
      </c>
      <c r="AD58">
        <v>116</v>
      </c>
    </row>
    <row r="59" spans="5:32" x14ac:dyDescent="0.3">
      <c r="E59">
        <v>2</v>
      </c>
      <c r="F59" t="s">
        <v>0</v>
      </c>
      <c r="G59">
        <v>5</v>
      </c>
      <c r="H59">
        <v>0</v>
      </c>
      <c r="I59">
        <v>3</v>
      </c>
      <c r="J59">
        <v>0</v>
      </c>
      <c r="K59">
        <v>2</v>
      </c>
      <c r="L59">
        <v>0</v>
      </c>
      <c r="M59">
        <v>37</v>
      </c>
      <c r="N59">
        <v>662</v>
      </c>
      <c r="O59">
        <v>32</v>
      </c>
      <c r="P59">
        <v>638</v>
      </c>
      <c r="Q59" s="16">
        <f>+I59*6</f>
        <v>18</v>
      </c>
      <c r="R59" s="93">
        <f>+(N59/M59)/(P59/O59)</f>
        <v>0.89739896636448357</v>
      </c>
      <c r="U59">
        <v>5</v>
      </c>
      <c r="V59">
        <v>110</v>
      </c>
      <c r="W59">
        <v>8</v>
      </c>
      <c r="X59">
        <v>109</v>
      </c>
      <c r="AA59">
        <v>4</v>
      </c>
      <c r="AB59">
        <v>147</v>
      </c>
      <c r="AC59">
        <v>10</v>
      </c>
      <c r="AD59">
        <v>100</v>
      </c>
    </row>
    <row r="60" spans="5:32" x14ac:dyDescent="0.3">
      <c r="E60">
        <v>3</v>
      </c>
      <c r="F60" t="s">
        <v>6</v>
      </c>
      <c r="G60">
        <v>5</v>
      </c>
      <c r="H60">
        <v>0</v>
      </c>
      <c r="I60">
        <v>2</v>
      </c>
      <c r="J60">
        <v>0</v>
      </c>
      <c r="K60">
        <v>3</v>
      </c>
      <c r="L60">
        <v>0</v>
      </c>
      <c r="M60">
        <v>35</v>
      </c>
      <c r="N60">
        <v>693</v>
      </c>
      <c r="O60">
        <v>33</v>
      </c>
      <c r="P60">
        <v>634</v>
      </c>
      <c r="Q60" s="16">
        <f t="shared" si="22"/>
        <v>12</v>
      </c>
      <c r="R60" s="93">
        <f t="shared" si="23"/>
        <v>1.0305993690851736</v>
      </c>
      <c r="U60">
        <v>6</v>
      </c>
      <c r="V60">
        <v>117</v>
      </c>
      <c r="W60">
        <v>7</v>
      </c>
      <c r="X60">
        <v>128</v>
      </c>
      <c r="AA60">
        <v>7</v>
      </c>
      <c r="AB60">
        <v>128</v>
      </c>
      <c r="AC60">
        <v>6</v>
      </c>
      <c r="AD60">
        <v>117</v>
      </c>
    </row>
    <row r="61" spans="5:32" x14ac:dyDescent="0.3">
      <c r="E61">
        <v>4</v>
      </c>
      <c r="F61" t="s">
        <v>31</v>
      </c>
      <c r="G61">
        <v>3</v>
      </c>
      <c r="H61">
        <v>0</v>
      </c>
      <c r="I61">
        <v>1</v>
      </c>
      <c r="J61">
        <v>0</v>
      </c>
      <c r="K61">
        <v>2</v>
      </c>
      <c r="L61">
        <v>0</v>
      </c>
      <c r="M61">
        <v>12</v>
      </c>
      <c r="N61">
        <v>337</v>
      </c>
      <c r="O61">
        <v>15</v>
      </c>
      <c r="P61">
        <v>381</v>
      </c>
      <c r="Q61" s="16">
        <f t="shared" si="22"/>
        <v>6</v>
      </c>
      <c r="R61" s="93">
        <f t="shared" si="23"/>
        <v>1.1056430446194225</v>
      </c>
      <c r="U61">
        <v>7</v>
      </c>
      <c r="V61">
        <v>143</v>
      </c>
      <c r="W61">
        <v>10</v>
      </c>
      <c r="X61">
        <v>91</v>
      </c>
      <c r="AA61">
        <v>8</v>
      </c>
      <c r="AB61">
        <v>122</v>
      </c>
      <c r="AC61">
        <v>4</v>
      </c>
      <c r="AD61">
        <v>123</v>
      </c>
    </row>
    <row r="62" spans="5:32" x14ac:dyDescent="0.3">
      <c r="U62" s="39">
        <f t="shared" ref="U62:X62" si="24">SUM(U57:U61)</f>
        <v>31</v>
      </c>
      <c r="V62" s="39">
        <f t="shared" si="24"/>
        <v>620</v>
      </c>
      <c r="W62" s="39">
        <f t="shared" si="24"/>
        <v>42</v>
      </c>
      <c r="X62" s="39">
        <f t="shared" si="24"/>
        <v>576</v>
      </c>
      <c r="AA62" s="39">
        <f t="shared" ref="AA62" si="25">SUM(AA57:AA61)</f>
        <v>25</v>
      </c>
      <c r="AB62" s="39">
        <f t="shared" ref="AB62" si="26">SUM(AB57:AB61)</f>
        <v>662</v>
      </c>
      <c r="AC62" s="39">
        <f t="shared" ref="AC62" si="27">SUM(AC57:AC61)</f>
        <v>36</v>
      </c>
      <c r="AD62" s="39">
        <f t="shared" ref="AD62" si="28">SUM(AD57:AD61)</f>
        <v>530</v>
      </c>
    </row>
    <row r="64" spans="5:32" x14ac:dyDescent="0.3">
      <c r="Q64">
        <v>9</v>
      </c>
      <c r="R64">
        <v>133</v>
      </c>
    </row>
    <row r="65" spans="17:18" x14ac:dyDescent="0.3">
      <c r="Q65">
        <v>7</v>
      </c>
      <c r="R65">
        <v>126</v>
      </c>
    </row>
  </sheetData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SENIORS Match Ratio</vt:lpstr>
      <vt:lpstr>JUNIORS Match Ratio</vt:lpstr>
      <vt:lpstr>JUNIORS Finals</vt:lpstr>
      <vt:lpstr>SENIORS Finals</vt:lpstr>
      <vt:lpstr>T20</vt:lpstr>
      <vt:lpstr>ladders</vt:lpstr>
      <vt:lpstr>Council</vt:lpstr>
      <vt:lpstr>T20 Finals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Van Zuyde</dc:creator>
  <cp:lastModifiedBy>sjfle</cp:lastModifiedBy>
  <cp:lastPrinted>2022-03-08T02:15:28Z</cp:lastPrinted>
  <dcterms:created xsi:type="dcterms:W3CDTF">2016-11-22T10:14:21Z</dcterms:created>
  <dcterms:modified xsi:type="dcterms:W3CDTF">2023-01-02T09:36:50Z</dcterms:modified>
</cp:coreProperties>
</file>